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425" activeTab="0"/>
  </bookViews>
  <sheets>
    <sheet name="доходы и 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Buh1</author>
  </authors>
  <commentList>
    <comment ref="D254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<sst xmlns="http://schemas.openxmlformats.org/spreadsheetml/2006/main" count="412" uniqueCount="315">
  <si>
    <t>ДОХОДНАЯ ЧАСТЬ</t>
  </si>
  <si>
    <t>Наименование показателя</t>
  </si>
  <si>
    <t>Код дохода по КД</t>
  </si>
  <si>
    <t>Налог на доходы физических лиц</t>
  </si>
  <si>
    <t>РАСХОДНАЯ ЧАСТЬ</t>
  </si>
  <si>
    <t>наименование</t>
  </si>
  <si>
    <t>Общегосударственные вопросы</t>
  </si>
  <si>
    <t>01 04</t>
  </si>
  <si>
    <t>Резервные фонды</t>
  </si>
  <si>
    <t xml:space="preserve">02 03 </t>
  </si>
  <si>
    <t>Национальная оборона</t>
  </si>
  <si>
    <t>итого дотаций и субвенций</t>
  </si>
  <si>
    <t>итого собственных доходов</t>
  </si>
  <si>
    <t>Всего</t>
  </si>
  <si>
    <t>Благоустройство</t>
  </si>
  <si>
    <t>Всего доходов</t>
  </si>
  <si>
    <t>703 01 04</t>
  </si>
  <si>
    <t xml:space="preserve">703 02 03 </t>
  </si>
  <si>
    <t>01 11</t>
  </si>
  <si>
    <t>703 01 11</t>
  </si>
  <si>
    <t>Национальная экономика</t>
  </si>
  <si>
    <t>04 09</t>
  </si>
  <si>
    <t>703 04 09</t>
  </si>
  <si>
    <t>Функционирование Правительства Российской Федерации, высших исполнительных органов государственной власти, субъектов Российской Федерации, местных администраций</t>
  </si>
  <si>
    <t>703 1 11 05035 13 0000 120</t>
  </si>
  <si>
    <t>01 06</t>
  </si>
  <si>
    <t>05 03</t>
  </si>
  <si>
    <t>703 05 03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</si>
  <si>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</si>
  <si>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</si>
  <si>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04 00</t>
  </si>
  <si>
    <t>Дорожное хозяйство (дорожные фонды)</t>
  </si>
  <si>
    <t>02 00</t>
  </si>
  <si>
    <t>Жилищно-коммунальное хозяйство</t>
  </si>
  <si>
    <t>05 00</t>
  </si>
  <si>
    <t>Коммунальное хозяйство</t>
  </si>
  <si>
    <t>05 02</t>
  </si>
  <si>
    <t>Культура, кинематография</t>
  </si>
  <si>
    <t>08 00</t>
  </si>
  <si>
    <t>Культура</t>
  </si>
  <si>
    <t>08 01</t>
  </si>
  <si>
    <t>Физическая культура и спорт</t>
  </si>
  <si>
    <t>11 00</t>
  </si>
  <si>
    <t>01 00</t>
  </si>
  <si>
    <t>Местная администрация городского поселения Залукокоаже</t>
  </si>
  <si>
    <t>703 01 00</t>
  </si>
  <si>
    <t>703 01 06</t>
  </si>
  <si>
    <t>703 02 00</t>
  </si>
  <si>
    <t>703 04 00</t>
  </si>
  <si>
    <t>703 05 00</t>
  </si>
  <si>
    <t>703 05 02</t>
  </si>
  <si>
    <t>703 08 00</t>
  </si>
  <si>
    <t>703 08 01</t>
  </si>
  <si>
    <t>703 11 00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</si>
  <si>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</si>
  <si>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</si>
  <si>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</si>
  <si>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Земельный налог с организаций</t>
  </si>
  <si>
    <t>Земельный налог с физических лиц</t>
  </si>
  <si>
    <t>Налог на имущество физических лиц</t>
  </si>
  <si>
    <t>Доходы от уплаты акцизов на дизельное топливо, зачисляемые в консолидированные бюджеты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</si>
  <si>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</si>
  <si>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</si>
  <si>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</si>
  <si>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</si>
  <si>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итого по 02 00 </t>
  </si>
  <si>
    <t>итого по 01 00</t>
  </si>
  <si>
    <t>итого по 04 00</t>
  </si>
  <si>
    <t>итого по 05 00</t>
  </si>
  <si>
    <t>итого по 08 00</t>
  </si>
  <si>
    <t>итого по 11 00</t>
  </si>
  <si>
    <t>итого по 703 05 00</t>
  </si>
  <si>
    <t>итого по 703 04 00</t>
  </si>
  <si>
    <t>итого по 703 02 00</t>
  </si>
  <si>
    <t>итого по 703 01 00</t>
  </si>
  <si>
    <t>Другие общегосударственные вопросы</t>
  </si>
  <si>
    <t>01 13</t>
  </si>
  <si>
    <t>Взнос в Ассоциацию "Совет муниципальных образований КБР"</t>
  </si>
  <si>
    <r>
      <t xml:space="preserve">Субвенции на осуществление </t>
    </r>
    <r>
      <rPr>
        <b/>
        <sz val="8"/>
        <rFont val="Times New Roman"/>
        <family val="1"/>
      </rPr>
      <t>первичного воинского учета</t>
    </r>
    <r>
      <rPr>
        <sz val="8"/>
        <rFont val="Times New Roman"/>
        <family val="1"/>
      </rPr>
      <t xml:space="preserve"> на территориях, где отсутствуют военные комиссариаты </t>
    </r>
  </si>
  <si>
    <t>Финансовое обеспечение иных расходов органов местного самоуправления и муниципальных казенных учреждений</t>
  </si>
  <si>
    <t>Расходы на обеспечение деятельности (оказание услуг) муниципальных учреждений                   (Дом культуры)</t>
  </si>
  <si>
    <t>11 02</t>
  </si>
  <si>
    <t>Массовый спорт</t>
  </si>
  <si>
    <t>Расходы на обеспечение функций государственных органов, в том числе территориальных органов (Глава местной администрации)</t>
  </si>
  <si>
    <t>703 01 04 7810090019</t>
  </si>
  <si>
    <t>Расходы на обеспечение функций государственных органов, в том числе территориальных органов (аппарат местной администрации)</t>
  </si>
  <si>
    <t xml:space="preserve">703 01 04 7820090019 </t>
  </si>
  <si>
    <t>703 01 06 9390079390</t>
  </si>
  <si>
    <t xml:space="preserve">Резервный фонд местной администрации </t>
  </si>
  <si>
    <t>703 01 11 3920520540</t>
  </si>
  <si>
    <t>70 01 13</t>
  </si>
  <si>
    <t>703 01 13 7710092794</t>
  </si>
  <si>
    <t>703 02 03 9990051180</t>
  </si>
  <si>
    <t xml:space="preserve">Содержание автомобильных дорог общего пользования местного значения </t>
  </si>
  <si>
    <t>703 05 03 0599999999</t>
  </si>
  <si>
    <t xml:space="preserve">Расходы на обеспечение деятельности (оказания услуг) муниципальных учреждений  (Библиотека) </t>
  </si>
  <si>
    <t>703 08 01 1110290059</t>
  </si>
  <si>
    <t>703 08 01 1120190059</t>
  </si>
  <si>
    <t>703 08 01 1120596486</t>
  </si>
  <si>
    <t>703 11 02</t>
  </si>
  <si>
    <t xml:space="preserve">Реализация мероприятий, включенных в Календарный план физкультурных мероприятий Кабардино-Балкарской Республики  </t>
  </si>
  <si>
    <t>703 11 02 1310396246</t>
  </si>
  <si>
    <t>итого по 703 11 00</t>
  </si>
  <si>
    <t>итого по 703 08 00</t>
  </si>
  <si>
    <t>703 1 11 05013 13 0000 120</t>
  </si>
  <si>
    <t xml:space="preserve">Реализация мероприятий программы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</si>
  <si>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</si>
  <si>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703 04 09 2420192058</t>
  </si>
  <si>
    <t>182 1 06 01030 13 0000 110</t>
  </si>
  <si>
    <t>182 1 06 06033 13 0000 110</t>
  </si>
  <si>
    <t>182 1 06 06043 13 0000 110</t>
  </si>
  <si>
    <t>703 1 14 06013 13 0000 430</t>
  </si>
  <si>
    <t>182 1 05 03010 01 0000 110</t>
  </si>
  <si>
    <t>182 1 01 02010 01 1000 110</t>
  </si>
  <si>
    <t>Код дохода по бюджетной классификации</t>
  </si>
  <si>
    <t>% исполнения</t>
  </si>
  <si>
    <t>Доходы бюджета</t>
  </si>
  <si>
    <t>-</t>
  </si>
  <si>
    <t>х</t>
  </si>
  <si>
    <t>НАЛОГОВЫЕ И НЕНАЛОГОВЫЕ ДОХОДЫ</t>
  </si>
  <si>
    <t>000 10000000000000000</t>
  </si>
  <si>
    <t>НАЛОГИ НА ТОВАРЫ (РАБОТЫ, УСЛУГИ), РЕАЛИЗУЕМЫЕ НА ТЕРРИТОРИИ РОССИЙСКОЙ ФЕДЕРАЦИИ</t>
  </si>
  <si>
    <t>100 10300000000000000</t>
  </si>
  <si>
    <t>НАЛОГИ НА ПРИБЫЛЬ, ДОХОДЫ</t>
  </si>
  <si>
    <t>182 1 01 02000 01 0000 110</t>
  </si>
  <si>
    <t>НАЛОГИ НА СОВОКУПНЫЙ ДОХОД</t>
  </si>
  <si>
    <t>НАЛОГИ НА ИМУЩЕСТВО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</si>
  <si>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</si>
  <si>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</si>
  <si>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182 10606033130000110</t>
  </si>
  <si>
    <t>Земельный налог</t>
  </si>
  <si>
    <t>182 10601000000000110</t>
  </si>
  <si>
    <t>182 10606000000000110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</si>
  <si>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</si>
  <si>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</si>
  <si>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</si>
  <si>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</si>
  <si>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703 20200000000000000</t>
  </si>
  <si>
    <t>Код раздела, подраздела</t>
  </si>
  <si>
    <t>000 1 01 00000 00 0000 000</t>
  </si>
  <si>
    <t>000 10500000000000110</t>
  </si>
  <si>
    <t>000 10600000000000000</t>
  </si>
  <si>
    <t>000 11100000000000000</t>
  </si>
  <si>
    <t>000 11400000000000000</t>
  </si>
  <si>
    <t>000 20000000000000000</t>
  </si>
  <si>
    <t>ГРБС, раздел, подраздел, целевая статья, вид расхода</t>
  </si>
  <si>
    <t xml:space="preserve">703 01 04 7810090019 121 </t>
  </si>
  <si>
    <t xml:space="preserve">703 01 04 7810090019 129 </t>
  </si>
  <si>
    <t xml:space="preserve">703 01 04 7820090019 121 </t>
  </si>
  <si>
    <t xml:space="preserve">703 01 04 7820090019 129 </t>
  </si>
  <si>
    <t>Фонд оплаты труда государственных муниципальных органов</t>
  </si>
  <si>
    <r>
      <t xml:space="preserve">703 01 04 7820090019 </t>
    </r>
    <r>
      <rPr>
        <b/>
        <sz val="8"/>
        <rFont val="Times New Roman"/>
        <family val="1"/>
      </rPr>
      <t>851</t>
    </r>
    <r>
      <rPr>
        <sz val="8"/>
        <rFont val="Times New Roman"/>
        <family val="1"/>
      </rPr>
      <t xml:space="preserve"> </t>
    </r>
  </si>
  <si>
    <r>
      <t xml:space="preserve">703 01 04 7820090019 </t>
    </r>
    <r>
      <rPr>
        <b/>
        <sz val="8"/>
        <rFont val="Times New Roman"/>
        <family val="1"/>
      </rPr>
      <t>853</t>
    </r>
    <r>
      <rPr>
        <sz val="8"/>
        <rFont val="Times New Roman"/>
        <family val="1"/>
      </rPr>
      <t xml:space="preserve"> </t>
    </r>
  </si>
  <si>
    <t>Уплата налога на имущество организаций и земельного налога</t>
  </si>
  <si>
    <t>Уплата иных платежей</t>
  </si>
  <si>
    <t xml:space="preserve">703 01 04 7820090019 244 </t>
  </si>
  <si>
    <t xml:space="preserve">Итого </t>
  </si>
  <si>
    <t xml:space="preserve">703 01 06 9390079390 540 </t>
  </si>
  <si>
    <t>Иные МБТ на осуществление полномочий контрольно-счетного органа поселения по осуществлению внешнего муниципального финансового контроля</t>
  </si>
  <si>
    <t>Иные межбюджетные трансферты</t>
  </si>
  <si>
    <t xml:space="preserve">703 02 03 9990051180 121 </t>
  </si>
  <si>
    <t xml:space="preserve">703 02 03 9990051180 129 </t>
  </si>
  <si>
    <t>Прочая закупка товаров, работ и услуг для обеспечения государственных (муниципальных) нужд</t>
  </si>
  <si>
    <t xml:space="preserve">703 04 09 2420192058 244 </t>
  </si>
  <si>
    <t>Закупка товаров, работ, услуг в целях капитального ремонта государственного (муниципального) имущества</t>
  </si>
  <si>
    <t xml:space="preserve">703 05 03 0599999999 244 </t>
  </si>
  <si>
    <r>
      <t xml:space="preserve">703 05 03 0599999999 </t>
    </r>
    <r>
      <rPr>
        <b/>
        <sz val="8"/>
        <rFont val="Times New Roman"/>
        <family val="1"/>
      </rPr>
      <t xml:space="preserve">852 </t>
    </r>
  </si>
  <si>
    <t xml:space="preserve">703 08 01 1110290059 111 </t>
  </si>
  <si>
    <t xml:space="preserve">703 08 01 1110290059 119 </t>
  </si>
  <si>
    <t xml:space="preserve">703 08 01 1110290059 244 </t>
  </si>
  <si>
    <t xml:space="preserve">703 08 01 1120190059 111 </t>
  </si>
  <si>
    <t xml:space="preserve">703 08 01 1120190059 119 </t>
  </si>
  <si>
    <t xml:space="preserve">703 08 01 1120190059 244 </t>
  </si>
  <si>
    <r>
      <t>703 08 01 1120190059</t>
    </r>
    <r>
      <rPr>
        <b/>
        <sz val="8"/>
        <rFont val="Times New Roman"/>
        <family val="1"/>
      </rPr>
      <t xml:space="preserve"> 851</t>
    </r>
    <r>
      <rPr>
        <sz val="8"/>
        <rFont val="Times New Roman"/>
        <family val="1"/>
      </rPr>
      <t xml:space="preserve"> </t>
    </r>
  </si>
  <si>
    <r>
      <t xml:space="preserve">703 08 01 1120190059 </t>
    </r>
    <r>
      <rPr>
        <b/>
        <sz val="8"/>
        <rFont val="Times New Roman"/>
        <family val="1"/>
      </rPr>
      <t xml:space="preserve">853 </t>
    </r>
  </si>
  <si>
    <t xml:space="preserve">703 08 01 1120596486 244 </t>
  </si>
  <si>
    <t xml:space="preserve">703 11 02 1310396246 244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</si>
  <si>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</si>
  <si>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703 08 01 1110290059 853 </t>
  </si>
  <si>
    <t>Доходы бюджета -всего</t>
  </si>
  <si>
    <t xml:space="preserve">Прочая закупка товаров, работ и услуг </t>
  </si>
  <si>
    <t>Наименование показателей БК</t>
  </si>
  <si>
    <t>КОД</t>
  </si>
  <si>
    <t>утвержденные бюджетные назначения</t>
  </si>
  <si>
    <t>исполнено</t>
  </si>
  <si>
    <t>Увеличение прочих остатков денежных средств бюджетов</t>
  </si>
  <si>
    <t>703 01 05 0201130 000 510</t>
  </si>
  <si>
    <t>Уменьшение прочих остатков денежных средств бюджетов</t>
  </si>
  <si>
    <t>703 01 05 0201130 000 610</t>
  </si>
  <si>
    <t>Изменения остатков средств</t>
  </si>
  <si>
    <t>703 01 05 0000000 000 000</t>
  </si>
  <si>
    <t xml:space="preserve">                               </t>
  </si>
  <si>
    <t>Увеличение остатков средств бюджетов</t>
  </si>
  <si>
    <t xml:space="preserve"> 01 05 0000000 000 500</t>
  </si>
  <si>
    <t>Увеличение прочих остатков средств бюджетов</t>
  </si>
  <si>
    <t xml:space="preserve"> 01 05 0200000 000 500</t>
  </si>
  <si>
    <t xml:space="preserve"> 01 05 0201000 000 510</t>
  </si>
  <si>
    <t>Увеличение прочих остатков денежных средств бюджетов поселений</t>
  </si>
  <si>
    <t xml:space="preserve"> 01 05 0201130 000 510</t>
  </si>
  <si>
    <t>Уменьшение остатков средств бюджетов</t>
  </si>
  <si>
    <t>01 05 0000000 000 600</t>
  </si>
  <si>
    <t>Уменьшение прочих остатков средств бюджетов</t>
  </si>
  <si>
    <t>01 05 0200000 000 600</t>
  </si>
  <si>
    <t>01 05 0201000 000 610</t>
  </si>
  <si>
    <t>Уменьшение прочих остатков денежных средств бюджетов поселений</t>
  </si>
  <si>
    <t xml:space="preserve"> 01 05 0201130 000 610</t>
  </si>
  <si>
    <t>Изменения  остатков средств бюджетов</t>
  </si>
  <si>
    <t xml:space="preserve"> 01 05 0000000 000 000</t>
  </si>
  <si>
    <t>Изменения прочих остатков средств бюджетов</t>
  </si>
  <si>
    <t>01 05 0200000 000 000</t>
  </si>
  <si>
    <t>Изменения  прочих остатков денежных средств бюджетов</t>
  </si>
  <si>
    <t>01 05 0201000 000 000</t>
  </si>
  <si>
    <t xml:space="preserve">Изменения остатков денежных средств бюджетов поселений </t>
  </si>
  <si>
    <t xml:space="preserve"> 01 05 0201000 000 000</t>
  </si>
  <si>
    <r>
      <t>100 1 03 0</t>
    </r>
    <r>
      <rPr>
        <b/>
        <sz val="8"/>
        <rFont val="Times New Roman"/>
        <family val="1"/>
      </rPr>
      <t>2231</t>
    </r>
    <r>
      <rPr>
        <sz val="8"/>
        <rFont val="Times New Roman"/>
        <family val="1"/>
      </rPr>
      <t xml:space="preserve"> 01 0000 110</t>
    </r>
  </si>
  <si>
    <r>
      <t>100 1 03 0</t>
    </r>
    <r>
      <rPr>
        <b/>
        <sz val="8"/>
        <rFont val="Times New Roman"/>
        <family val="1"/>
      </rPr>
      <t>2241</t>
    </r>
    <r>
      <rPr>
        <sz val="8"/>
        <rFont val="Times New Roman"/>
        <family val="1"/>
      </rPr>
      <t xml:space="preserve"> 01 0000 110</t>
    </r>
  </si>
  <si>
    <r>
      <t>100 1 03 0</t>
    </r>
    <r>
      <rPr>
        <b/>
        <sz val="8"/>
        <rFont val="Times New Roman"/>
        <family val="1"/>
      </rPr>
      <t>2261</t>
    </r>
    <r>
      <rPr>
        <sz val="8"/>
        <rFont val="Times New Roman"/>
        <family val="1"/>
      </rPr>
      <t xml:space="preserve"> 01 0000 110</t>
    </r>
  </si>
  <si>
    <r>
      <t>100 1 03 0</t>
    </r>
    <r>
      <rPr>
        <b/>
        <sz val="8"/>
        <rFont val="Times New Roman"/>
        <family val="1"/>
      </rPr>
      <t>2251</t>
    </r>
    <r>
      <rPr>
        <sz val="8"/>
        <rFont val="Times New Roman"/>
        <family val="1"/>
      </rPr>
      <t xml:space="preserve"> 01 0000 110</t>
    </r>
  </si>
  <si>
    <t>Прочие доходы от оказания платных услуг (работ) получателями средств бюджетов городских поселений</t>
  </si>
  <si>
    <t>703 1 13 01995 13 0000 130</t>
  </si>
  <si>
    <t>182 10606043131000110</t>
  </si>
  <si>
    <t>ДОХОДЫ ОТ ОКАЗАНИЯ ПЛАТНЫХ УСЛУГ (РАБОТ) И КОМПЕНСАЦИИ ЗАТРАТ ГОСУДАРСТВА</t>
  </si>
  <si>
    <t>000 11300000000000000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</si>
  <si>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</si>
  <si>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</si>
  <si>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</si>
  <si>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182 10102030010000110</t>
  </si>
  <si>
    <t>182 10102010010000110</t>
  </si>
  <si>
    <t>182 10102020010000110</t>
  </si>
  <si>
    <t xml:space="preserve">Единый сельскохозяйственный налог </t>
  </si>
  <si>
    <t>182 10503010010000110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</si>
  <si>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</si>
  <si>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182 10601030130000110</t>
  </si>
  <si>
    <t>703 2 02 35118 13 0000 150</t>
  </si>
  <si>
    <t>Земельный налог (по обязательствам, возникшим до 1января 2006 года)</t>
  </si>
  <si>
    <t>182 1 09 04053 13 0000 110</t>
  </si>
  <si>
    <t xml:space="preserve">703 05 02 0527599998 </t>
  </si>
  <si>
    <t>Реализация мероприятий программы</t>
  </si>
  <si>
    <t>703 05 02 0527599998 244</t>
  </si>
  <si>
    <t>Социальная политика</t>
  </si>
  <si>
    <t>Пенсионное обеспечение</t>
  </si>
  <si>
    <t>10 00</t>
  </si>
  <si>
    <t>10 01</t>
  </si>
  <si>
    <t>итого по 10 00</t>
  </si>
  <si>
    <t>Закупка товаров, работ, услуг в сфере информационно-коммуникационных технологий</t>
  </si>
  <si>
    <t xml:space="preserve">703 01 04 7820090019 242 </t>
  </si>
  <si>
    <t>Закупка энергетических ресурсов</t>
  </si>
  <si>
    <t xml:space="preserve">703 01 04 7820090019 247 </t>
  </si>
  <si>
    <t>703 01 13 7710092794 853</t>
  </si>
  <si>
    <t xml:space="preserve">703 04 09 2420192058 247 </t>
  </si>
  <si>
    <t>Расходы по накоплению (в том числе раздельному накоплению) и транспортированию твердых коммунальных отходов</t>
  </si>
  <si>
    <t>703 05 03 0599980043</t>
  </si>
  <si>
    <t>Прочая закупка товаров, работ и услуг</t>
  </si>
  <si>
    <t xml:space="preserve">703 05 03 0599980043 244 </t>
  </si>
  <si>
    <t xml:space="preserve">703 05 03 0599999999 247 </t>
  </si>
  <si>
    <t xml:space="preserve">703 08 01 1110290059 242 </t>
  </si>
  <si>
    <t xml:space="preserve">703 08 01 1120190059 242 </t>
  </si>
  <si>
    <t xml:space="preserve">703 08 01 1120190059 247 </t>
  </si>
  <si>
    <t>Выплата доплат к пенсиям лицам, замещавшим должность муниципальной службы</t>
  </si>
  <si>
    <t>703 10 00</t>
  </si>
  <si>
    <t>Пенсионное  обеспечение</t>
  </si>
  <si>
    <t>703 10 01</t>
  </si>
  <si>
    <t>703 10 01 71000Н0600</t>
  </si>
  <si>
    <t>Иные пенсии, социальные доплаты к пенсиям</t>
  </si>
  <si>
    <t>703 10 01 71000Н0600 264</t>
  </si>
  <si>
    <t>итого по 703 10 00</t>
  </si>
  <si>
    <t>Другие вопросы в области национальной экономики</t>
  </si>
  <si>
    <t xml:space="preserve">703 04 12 15Г0099998 </t>
  </si>
  <si>
    <t>703 04 12 15Г0099998 244</t>
  </si>
  <si>
    <t>Уплата прочих налогов, сборов</t>
  </si>
  <si>
    <t>Иные выплаты персоналу учреждений, за исключением фонда оплаты труда</t>
  </si>
  <si>
    <t xml:space="preserve">703 08 01 1120190059 112 </t>
  </si>
  <si>
    <t>Дотации бюджетам городских поселений на выравнивание бюджетной обеспеченности из бюджетов муниципальных районов 7001</t>
  </si>
  <si>
    <t>703 20216001 13 0000 150</t>
  </si>
  <si>
    <t>703 20220216 13 0000 150</t>
  </si>
  <si>
    <t>Субсидии бюджетам городских поселений на поддержку отрасли культуры</t>
  </si>
  <si>
    <t>703 20225519 13 0000 150</t>
  </si>
  <si>
    <t>04 12</t>
  </si>
  <si>
    <t>703 04 09 24201S3000</t>
  </si>
  <si>
    <t>Поддержка отрасли культуры за счет средств резервного фонда Правительства Российской Федерации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</si>
  <si>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</si>
  <si>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бюджетная роспись             за 2022 год</t>
  </si>
  <si>
    <t>неиспользованные ассигнования за  2022 год</t>
  </si>
  <si>
    <t>бюджетная роспись  за 2022 год</t>
  </si>
  <si>
    <t>Иные МБТ на 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</si>
  <si>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>703 01 06 3920373920</t>
  </si>
  <si>
    <t>Расходы на реализацию мероприятий в сфере дорожного хозяйства</t>
  </si>
  <si>
    <t>703 04 09 24204S3020 243</t>
  </si>
  <si>
    <t xml:space="preserve">703 08 01 11403L5190 244 </t>
  </si>
  <si>
    <t>Мероприятия в сфере культуры и кинематографии (местная администрация)</t>
  </si>
  <si>
    <r>
      <t>Приложение№1 к проекту решения  Совета местного самоуправления городского поселения Залукокоаже</t>
    </r>
    <r>
      <rPr>
        <b/>
        <sz val="10"/>
        <color indexed="60"/>
        <rFont val="Times New Roman"/>
        <family val="1"/>
      </rPr>
      <t xml:space="preserve">  №____ от____ 2022 года</t>
    </r>
    <r>
      <rPr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"Об исполнении местного бюджета городского поселения Залукокоаже Зольского муниципального района Кабардино-Балкарской Республики за 1 полугодие 2022 года" </t>
    </r>
  </si>
  <si>
    <t xml:space="preserve">    Исполнение доходов местного бюджета городского поселения Залукокоаже по кодам видов доходов подвидов доходов, классификации операций сектора государственного управления за 1 полугодие 2022 года</t>
  </si>
  <si>
    <t>утверждено доходов              за  1 полугодие 2022 года</t>
  </si>
  <si>
    <t>исполнено за 1 полугодие  2022 года</t>
  </si>
  <si>
    <r>
      <t xml:space="preserve"> результат исполнения за 1 полугодие  2022 года                    </t>
    </r>
    <r>
      <rPr>
        <b/>
        <sz val="7"/>
        <rFont val="Times New Roman"/>
        <family val="1"/>
      </rPr>
      <t>(-) перевыполнение, (+) недовыполнение</t>
    </r>
  </si>
  <si>
    <r>
      <t>Приложение№2 к проекту решения Совета местного самоуправления городского поселения Залукокоаже</t>
    </r>
    <r>
      <rPr>
        <b/>
        <sz val="10"/>
        <color indexed="60"/>
        <rFont val="Times New Roman"/>
        <family val="1"/>
      </rPr>
      <t xml:space="preserve">   №_____ от _____2022 года</t>
    </r>
    <r>
      <rPr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"Об исполнении местного бюджета городского поселения Залукокоаже Зольского муниципального района Кабардино-Балкарской Республики  1 полугодие 2022 года" </t>
    </r>
  </si>
  <si>
    <t xml:space="preserve">    Исполнение доходов местного бюджета городского поселения Залукокоаже по кодам классификации доходов   за 1 полугодие 2022 года</t>
  </si>
  <si>
    <t>утверждено доходов         за   1 полугодие 2022 года</t>
  </si>
  <si>
    <t>исполнено за 1 полугодие 2022 год</t>
  </si>
  <si>
    <r>
      <rPr>
        <b/>
        <sz val="9"/>
        <rFont val="Times New Roman"/>
        <family val="1"/>
      </rPr>
      <t xml:space="preserve"> результат исполнения за 1 полугодие 2022 год  </t>
    </r>
    <r>
      <rPr>
        <b/>
        <sz val="10"/>
        <rFont val="Times New Roman"/>
        <family val="1"/>
      </rPr>
      <t xml:space="preserve">                                   </t>
    </r>
    <r>
      <rPr>
        <b/>
        <sz val="7"/>
        <rFont val="Times New Roman"/>
        <family val="1"/>
      </rPr>
      <t>(-) перевыполнение,       (+) недовыполнение</t>
    </r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</si>
  <si>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</si>
  <si>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</si>
  <si>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Единый сельскохозяйственный налог (за налоговые периоды, истекшие до 1 января 2011 года)</t>
  </si>
  <si>
    <t>182 10503020010000110</t>
  </si>
  <si>
    <t>182 10503000010000110</t>
  </si>
  <si>
    <r>
      <t xml:space="preserve">Приложение№3 к проекту решения  Совета местного самоуправления городского поселения Залукокоаже  </t>
    </r>
    <r>
      <rPr>
        <b/>
        <sz val="10"/>
        <color indexed="60"/>
        <rFont val="Times New Roman"/>
        <family val="1"/>
      </rPr>
      <t>№____ от_____ 2022 года</t>
    </r>
    <r>
      <rPr>
        <sz val="10"/>
        <rFont val="Times New Roman"/>
        <family val="1"/>
      </rPr>
      <t xml:space="preserve">  "Об исполнении местного бюджета городского поселения Залукокоаже Зольского муниципального района Кабардино-Балкарской Республики  за 1 полугодие 2022 года" </t>
    </r>
  </si>
  <si>
    <t>Исполнение расхода местного бюджета городского поселения Залукокоаже по разделам, подразделам классификации расходов за 1 полугодие 2022 года</t>
  </si>
  <si>
    <t>кассовое исполнение за     1 полугодие 2022 года</t>
  </si>
  <si>
    <r>
      <t>Приложение№4 к проекту решения  Совета местного самоуправления городского поселения Залукокоаже</t>
    </r>
    <r>
      <rPr>
        <b/>
        <sz val="10"/>
        <color indexed="60"/>
        <rFont val="Times New Roman"/>
        <family val="1"/>
      </rPr>
      <t xml:space="preserve">  №____ от _____2022 года</t>
    </r>
    <r>
      <rPr>
        <sz val="10"/>
        <rFont val="Times New Roman"/>
        <family val="1"/>
      </rPr>
      <t xml:space="preserve"> "Об исполнении местного бюджета городского поселения Залукокоаже Зольского муниципального района  Кабардино-Балкарской Республики за 1 полугодие 2022 года" </t>
    </r>
  </si>
  <si>
    <t xml:space="preserve">Исполнение расхода местного бюджета городского поселения Залукокоаже по ведомственной структуре расходов  за 1 полугодие  2022 года </t>
  </si>
  <si>
    <t>кассовое исполнение за 1 полугодие    2022 года</t>
  </si>
  <si>
    <r>
      <t xml:space="preserve">Приложение№5 к проекту решения  Совета местного самоуправления городского поселения Залукокоаже    </t>
    </r>
    <r>
      <rPr>
        <b/>
        <sz val="10"/>
        <color indexed="60"/>
        <rFont val="Times New Roman"/>
        <family val="1"/>
      </rPr>
      <t xml:space="preserve">№___  от___  2022 года </t>
    </r>
    <r>
      <rPr>
        <sz val="10"/>
        <rFont val="Times New Roman"/>
        <family val="1"/>
      </rPr>
      <t xml:space="preserve"> "Об исполнении местного 1 полугодие  2022 года" </t>
    </r>
  </si>
  <si>
    <r>
      <t xml:space="preserve">Приложение№6 к проекту решения  Совета местного самоуправления городского поселения Залукокоаже       </t>
    </r>
    <r>
      <rPr>
        <b/>
        <sz val="10"/>
        <color indexed="60"/>
        <rFont val="Times New Roman"/>
        <family val="1"/>
      </rPr>
      <t>№___ от___2022 года</t>
    </r>
    <r>
      <rPr>
        <sz val="10"/>
        <rFont val="Times New Roman"/>
        <family val="1"/>
      </rPr>
      <t xml:space="preserve">  "Об исполнении местного бюджета городского поселения Залукокоаже Зольского муниципального района Кабардино-Балкарской Республики за 1 полугодие 2022 года" </t>
    </r>
  </si>
  <si>
    <t>Источники внутреннего финансирования дефицита бюджета городского поселения Залукокоаже по кодам групп, подгрупп, статей, видов источников финансирования дефицитов бюджетов за 1 полугодие 2022 год</t>
  </si>
  <si>
    <t>Источники финансирования дефицита бюджета городского поселения Залукокоаже по кодам классификации бюджета за 1 полугодие 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</si>
</sst>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400]h:mm:ss\ AM/PM"/>
    <numFmt numFmtId="179" formatCode="[&lt;=9999999]###\-####;\(###\)\ ###\-####"/>
    <numFmt numFmtId="180" formatCode="0000"/>
    <numFmt numFmtId="181" formatCode="000000"/>
    <numFmt numFmtId="182" formatCode="#,##0.00&quot;р.&quot;"/>
    <numFmt numFmtId="183" formatCode="?"/>
  </numFmts>
  <fonts count="1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color indexed="10"/>
      <name val="Arial Cyr"/>
      <family val="0"/>
    </font>
    <font>
      <b/>
      <i/>
      <sz val="10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b/>
      <sz val="9"/>
      <color indexed="12"/>
      <name val="Times New Roman"/>
      <family val="1"/>
    </font>
    <font>
      <b/>
      <sz val="9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i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Times New Roman"/>
      <family val="1"/>
    </font>
    <font>
      <b/>
      <sz val="9"/>
      <color indexed="60"/>
      <name val="Times New Roman"/>
      <family val="1"/>
    </font>
    <font>
      <b/>
      <i/>
      <sz val="10"/>
      <color indexed="30"/>
      <name val="Times New Roman"/>
      <family val="1"/>
    </font>
    <font>
      <b/>
      <i/>
      <sz val="8"/>
      <color indexed="36"/>
      <name val="Times New Roman"/>
      <family val="1"/>
    </font>
    <font>
      <sz val="8"/>
      <color indexed="10"/>
      <name val="Times New Roman"/>
      <family val="1"/>
    </font>
    <font>
      <i/>
      <sz val="8"/>
      <color indexed="30"/>
      <name val="Times New Roman"/>
      <family val="1"/>
    </font>
    <font>
      <b/>
      <i/>
      <sz val="10"/>
      <color indexed="36"/>
      <name val="Times New Roman"/>
      <family val="1"/>
    </font>
    <font>
      <b/>
      <sz val="8"/>
      <color indexed="12"/>
      <name val="Times New Roman"/>
      <family val="1"/>
    </font>
    <font>
      <b/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i/>
      <sz val="10"/>
      <color indexed="36"/>
      <name val="Arial Cyr"/>
      <family val="0"/>
    </font>
    <font>
      <sz val="9"/>
      <color indexed="12"/>
      <name val="Arial Cyr"/>
      <family val="0"/>
    </font>
    <font>
      <b/>
      <i/>
      <sz val="10"/>
      <color indexed="36"/>
      <name val="Arial Cyr"/>
      <family val="0"/>
    </font>
    <font>
      <i/>
      <sz val="10"/>
      <color indexed="30"/>
      <name val="Arial Cyr"/>
      <family val="0"/>
    </font>
    <font>
      <sz val="10"/>
      <color indexed="12"/>
      <name val="Arial Cyr"/>
      <family val="0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8"/>
      <color indexed="60"/>
      <name val="Times New Roman"/>
      <family val="1"/>
    </font>
    <font>
      <i/>
      <sz val="8"/>
      <color indexed="36"/>
      <name val="Times New Roman"/>
      <family val="1"/>
    </font>
    <font>
      <i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70C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8"/>
      <color rgb="FF7030A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8"/>
      <color rgb="FF0070C0"/>
      <name val="Times New Roman"/>
      <family val="1"/>
    </font>
    <font>
      <b/>
      <i/>
      <sz val="10"/>
      <color rgb="FF7030A0"/>
      <name val="Times New Roman"/>
      <family val="1"/>
    </font>
    <font>
      <sz val="9"/>
      <color rgb="FFFF0000"/>
      <name val="Arial Cyr"/>
      <family val="0"/>
    </font>
    <font>
      <b/>
      <sz val="8"/>
      <color rgb="FF0000FF"/>
      <name val="Times New Roman"/>
      <family val="1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i/>
      <sz val="10"/>
      <color rgb="FF7030A0"/>
      <name val="Arial Cyr"/>
      <family val="0"/>
    </font>
    <font>
      <sz val="9"/>
      <color rgb="FF0000FF"/>
      <name val="Arial Cyr"/>
      <family val="0"/>
    </font>
    <font>
      <b/>
      <i/>
      <sz val="10"/>
      <color rgb="FF7030A0"/>
      <name val="Arial Cyr"/>
      <family val="0"/>
    </font>
    <font>
      <i/>
      <sz val="10"/>
      <color rgb="FF0070C0"/>
      <name val="Arial Cyr"/>
      <family val="0"/>
    </font>
    <font>
      <sz val="10"/>
      <color rgb="FF9933FF"/>
      <name val="Arial Cyr"/>
      <family val="0"/>
    </font>
    <font>
      <i/>
      <sz val="8"/>
      <color rgb="FF6600FF"/>
      <name val="Times New Roman"/>
      <family val="1"/>
    </font>
    <font>
      <i/>
      <sz val="10"/>
      <color rgb="FF6600FF"/>
      <name val="Times New Roman"/>
      <family val="1"/>
    </font>
    <font>
      <b/>
      <sz val="8"/>
      <color rgb="FFC00000"/>
      <name val="Times New Roman"/>
      <family val="1"/>
    </font>
    <font>
      <i/>
      <sz val="8"/>
      <color rgb="FF7030A0"/>
      <name val="Times New Roman"/>
      <family val="1"/>
    </font>
    <font>
      <i/>
      <sz val="10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86" fillId="35" borderId="10" xfId="0" applyFont="1" applyFill="1" applyBorder="1" applyAlignment="1">
      <alignment/>
    </xf>
    <xf numFmtId="0" fontId="86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86" fillId="35" borderId="10" xfId="0" applyFont="1" applyFill="1" applyBorder="1" applyAlignment="1">
      <alignment wrapText="1"/>
    </xf>
    <xf numFmtId="0" fontId="86" fillId="0" borderId="12" xfId="0" applyFont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7" fillId="0" borderId="10" xfId="0" applyFont="1" applyFill="1" applyBorder="1" applyAlignment="1">
      <alignment/>
    </xf>
    <xf numFmtId="0" fontId="87" fillId="35" borderId="10" xfId="0" applyFont="1" applyFill="1" applyBorder="1" applyAlignment="1">
      <alignment wrapText="1"/>
    </xf>
    <xf numFmtId="0" fontId="87" fillId="35" borderId="10" xfId="0" applyFont="1" applyFill="1" applyBorder="1" applyAlignment="1">
      <alignment/>
    </xf>
    <xf numFmtId="0" fontId="87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87" fillId="0" borderId="10" xfId="0" applyNumberFormat="1" applyFont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 wrapText="1"/>
    </xf>
    <xf numFmtId="0" fontId="88" fillId="36" borderId="10" xfId="0" applyFont="1" applyFill="1" applyBorder="1" applyAlignment="1">
      <alignment horizontal="right"/>
    </xf>
    <xf numFmtId="0" fontId="89" fillId="36" borderId="10" xfId="0" applyFont="1" applyFill="1" applyBorder="1" applyAlignment="1">
      <alignment horizontal="right" wrapText="1"/>
    </xf>
    <xf numFmtId="170" fontId="2" fillId="35" borderId="10" xfId="43" applyFont="1" applyFill="1" applyBorder="1" applyAlignment="1">
      <alignment/>
    </xf>
    <xf numFmtId="170" fontId="4" fillId="35" borderId="10" xfId="43" applyFont="1" applyFill="1" applyBorder="1" applyAlignment="1">
      <alignment wrapText="1"/>
    </xf>
    <xf numFmtId="4" fontId="9" fillId="35" borderId="10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0" fillId="0" borderId="10" xfId="0" applyNumberFormat="1" applyFont="1" applyBorder="1" applyAlignment="1">
      <alignment/>
    </xf>
    <xf numFmtId="4" fontId="90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4" fontId="2" fillId="35" borderId="10" xfId="43" applyNumberFormat="1" applyFont="1" applyFill="1" applyBorder="1" applyAlignment="1">
      <alignment/>
    </xf>
    <xf numFmtId="4" fontId="3" fillId="35" borderId="10" xfId="43" applyNumberFormat="1" applyFont="1" applyFill="1" applyBorder="1" applyAlignment="1">
      <alignment/>
    </xf>
    <xf numFmtId="4" fontId="3" fillId="35" borderId="11" xfId="43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90" fillId="35" borderId="10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86" fillId="35" borderId="10" xfId="0" applyNumberFormat="1" applyFont="1" applyFill="1" applyBorder="1" applyAlignment="1">
      <alignment/>
    </xf>
    <xf numFmtId="4" fontId="86" fillId="35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91" fillId="0" borderId="10" xfId="0" applyFont="1" applyBorder="1" applyAlignment="1">
      <alignment wrapText="1"/>
    </xf>
    <xf numFmtId="4" fontId="4" fillId="35" borderId="11" xfId="0" applyNumberFormat="1" applyFont="1" applyFill="1" applyBorder="1" applyAlignment="1">
      <alignment/>
    </xf>
    <xf numFmtId="0" fontId="92" fillId="36" borderId="10" xfId="0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/>
    </xf>
    <xf numFmtId="0" fontId="92" fillId="34" borderId="10" xfId="0" applyFont="1" applyFill="1" applyBorder="1" applyAlignment="1">
      <alignment/>
    </xf>
    <xf numFmtId="3" fontId="93" fillId="34" borderId="10" xfId="0" applyNumberFormat="1" applyFont="1" applyFill="1" applyBorder="1" applyAlignment="1">
      <alignment/>
    </xf>
    <xf numFmtId="0" fontId="93" fillId="37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94" fillId="34" borderId="10" xfId="0" applyNumberFormat="1" applyFont="1" applyFill="1" applyBorder="1" applyAlignment="1">
      <alignment/>
    </xf>
    <xf numFmtId="4" fontId="24" fillId="34" borderId="10" xfId="0" applyNumberFormat="1" applyFont="1" applyFill="1" applyBorder="1" applyAlignment="1">
      <alignment wrapText="1"/>
    </xf>
    <xf numFmtId="4" fontId="22" fillId="34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92" fillId="34" borderId="10" xfId="0" applyFont="1" applyFill="1" applyBorder="1" applyAlignment="1">
      <alignment horizontal="right"/>
    </xf>
    <xf numFmtId="4" fontId="24" fillId="35" borderId="10" xfId="0" applyNumberFormat="1" applyFont="1" applyFill="1" applyBorder="1" applyAlignment="1">
      <alignment wrapText="1"/>
    </xf>
    <xf numFmtId="0" fontId="88" fillId="35" borderId="10" xfId="0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35" borderId="10" xfId="0" applyFont="1" applyFill="1" applyBorder="1" applyAlignment="1">
      <alignment/>
    </xf>
    <xf numFmtId="4" fontId="25" fillId="35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vertical="top"/>
    </xf>
    <xf numFmtId="3" fontId="12" fillId="33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95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vertical="top"/>
    </xf>
    <xf numFmtId="4" fontId="96" fillId="0" borderId="10" xfId="0" applyNumberFormat="1" applyFont="1" applyBorder="1" applyAlignment="1">
      <alignment vertical="top" wrapText="1"/>
    </xf>
    <xf numFmtId="4" fontId="96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9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horizontal="center" vertical="top"/>
    </xf>
    <xf numFmtId="4" fontId="9" fillId="35" borderId="10" xfId="0" applyNumberFormat="1" applyFont="1" applyFill="1" applyBorder="1" applyAlignment="1">
      <alignment vertical="top"/>
    </xf>
    <xf numFmtId="4" fontId="9" fillId="35" borderId="11" xfId="0" applyNumberFormat="1" applyFont="1" applyFill="1" applyBorder="1" applyAlignment="1">
      <alignment vertical="top"/>
    </xf>
    <xf numFmtId="0" fontId="97" fillId="0" borderId="12" xfId="0" applyFont="1" applyBorder="1" applyAlignment="1">
      <alignment vertical="top" wrapText="1"/>
    </xf>
    <xf numFmtId="3" fontId="86" fillId="0" borderId="10" xfId="0" applyNumberFormat="1" applyFont="1" applyBorder="1" applyAlignment="1">
      <alignment vertical="top"/>
    </xf>
    <xf numFmtId="4" fontId="90" fillId="0" borderId="10" xfId="0" applyNumberFormat="1" applyFont="1" applyBorder="1" applyAlignment="1">
      <alignment vertical="top"/>
    </xf>
    <xf numFmtId="4" fontId="90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86" fillId="0" borderId="10" xfId="0" applyFont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vertical="center" wrapText="1"/>
    </xf>
    <xf numFmtId="4" fontId="90" fillId="35" borderId="11" xfId="0" applyNumberFormat="1" applyFont="1" applyFill="1" applyBorder="1" applyAlignment="1">
      <alignment/>
    </xf>
    <xf numFmtId="0" fontId="91" fillId="0" borderId="10" xfId="0" applyFont="1" applyBorder="1" applyAlignment="1">
      <alignment/>
    </xf>
    <xf numFmtId="4" fontId="98" fillId="0" borderId="10" xfId="0" applyNumberFormat="1" applyFont="1" applyBorder="1" applyAlignment="1">
      <alignment/>
    </xf>
    <xf numFmtId="4" fontId="98" fillId="0" borderId="11" xfId="0" applyNumberFormat="1" applyFont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5" borderId="11" xfId="43" applyNumberFormat="1" applyFont="1" applyFill="1" applyBorder="1" applyAlignment="1">
      <alignment/>
    </xf>
    <xf numFmtId="4" fontId="3" fillId="35" borderId="11" xfId="43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 vertical="top"/>
    </xf>
    <xf numFmtId="4" fontId="98" fillId="0" borderId="11" xfId="0" applyNumberFormat="1" applyFont="1" applyBorder="1" applyAlignment="1">
      <alignment/>
    </xf>
    <xf numFmtId="0" fontId="3" fillId="33" borderId="14" xfId="0" applyFont="1" applyFill="1" applyBorder="1" applyAlignment="1">
      <alignment vertical="top" wrapText="1"/>
    </xf>
    <xf numFmtId="4" fontId="9" fillId="35" borderId="11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4" fontId="24" fillId="34" borderId="11" xfId="0" applyNumberFormat="1" applyFont="1" applyFill="1" applyBorder="1" applyAlignment="1">
      <alignment wrapText="1"/>
    </xf>
    <xf numFmtId="4" fontId="25" fillId="34" borderId="13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" fontId="26" fillId="37" borderId="13" xfId="0" applyNumberFormat="1" applyFont="1" applyFill="1" applyBorder="1" applyAlignment="1">
      <alignment/>
    </xf>
    <xf numFmtId="4" fontId="99" fillId="34" borderId="13" xfId="0" applyNumberFormat="1" applyFont="1" applyFill="1" applyBorder="1" applyAlignment="1">
      <alignment/>
    </xf>
    <xf numFmtId="4" fontId="86" fillId="35" borderId="11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90" fillId="0" borderId="11" xfId="0" applyNumberFormat="1" applyFont="1" applyBorder="1" applyAlignment="1">
      <alignment/>
    </xf>
    <xf numFmtId="4" fontId="90" fillId="35" borderId="11" xfId="0" applyNumberFormat="1" applyFont="1" applyFill="1" applyBorder="1" applyAlignment="1">
      <alignment/>
    </xf>
    <xf numFmtId="4" fontId="22" fillId="35" borderId="13" xfId="0" applyNumberFormat="1" applyFont="1" applyFill="1" applyBorder="1" applyAlignment="1">
      <alignment wrapText="1"/>
    </xf>
    <xf numFmtId="4" fontId="24" fillId="35" borderId="11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94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2" fillId="35" borderId="13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4" fontId="94" fillId="34" borderId="13" xfId="0" applyNumberFormat="1" applyFont="1" applyFill="1" applyBorder="1" applyAlignment="1">
      <alignment wrapText="1"/>
    </xf>
    <xf numFmtId="0" fontId="88" fillId="35" borderId="10" xfId="0" applyFont="1" applyFill="1" applyBorder="1" applyAlignment="1">
      <alignment/>
    </xf>
    <xf numFmtId="0" fontId="88" fillId="35" borderId="10" xfId="0" applyFont="1" applyFill="1" applyBorder="1" applyAlignment="1">
      <alignment horizontal="center"/>
    </xf>
    <xf numFmtId="4" fontId="89" fillId="35" borderId="10" xfId="0" applyNumberFormat="1" applyFont="1" applyFill="1" applyBorder="1" applyAlignment="1">
      <alignment wrapText="1"/>
    </xf>
    <xf numFmtId="4" fontId="95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96" fillId="35" borderId="10" xfId="0" applyNumberFormat="1" applyFont="1" applyFill="1" applyBorder="1" applyAlignment="1">
      <alignment wrapText="1"/>
    </xf>
    <xf numFmtId="49" fontId="100" fillId="0" borderId="10" xfId="0" applyNumberFormat="1" applyFont="1" applyBorder="1" applyAlignment="1" applyProtection="1">
      <alignment horizontal="left" wrapText="1"/>
      <protection/>
    </xf>
    <xf numFmtId="183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5" fillId="35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 applyProtection="1">
      <alignment horizontal="left" wrapText="1"/>
      <protection/>
    </xf>
    <xf numFmtId="0" fontId="0" fillId="0" borderId="15" xfId="0" applyFont="1" applyBorder="1" applyAlignment="1">
      <alignment wrapText="1"/>
    </xf>
    <xf numFmtId="4" fontId="21" fillId="0" borderId="13" xfId="0" applyNumberFormat="1" applyFont="1" applyBorder="1" applyAlignment="1">
      <alignment wrapText="1"/>
    </xf>
    <xf numFmtId="4" fontId="15" fillId="35" borderId="13" xfId="0" applyNumberFormat="1" applyFont="1" applyFill="1" applyBorder="1" applyAlignment="1">
      <alignment wrapText="1"/>
    </xf>
    <xf numFmtId="4" fontId="14" fillId="37" borderId="13" xfId="0" applyNumberFormat="1" applyFont="1" applyFill="1" applyBorder="1" applyAlignment="1">
      <alignment wrapText="1"/>
    </xf>
    <xf numFmtId="4" fontId="101" fillId="0" borderId="13" xfId="0" applyNumberFormat="1" applyFont="1" applyBorder="1" applyAlignment="1">
      <alignment wrapText="1"/>
    </xf>
    <xf numFmtId="4" fontId="26" fillId="37" borderId="13" xfId="0" applyNumberFormat="1" applyFont="1" applyFill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wrapText="1"/>
    </xf>
    <xf numFmtId="4" fontId="102" fillId="0" borderId="13" xfId="0" applyNumberFormat="1" applyFont="1" applyBorder="1" applyAlignment="1">
      <alignment wrapText="1"/>
    </xf>
    <xf numFmtId="4" fontId="26" fillId="36" borderId="13" xfId="0" applyNumberFormat="1" applyFont="1" applyFill="1" applyBorder="1" applyAlignment="1">
      <alignment wrapText="1"/>
    </xf>
    <xf numFmtId="4" fontId="0" fillId="35" borderId="13" xfId="0" applyNumberFormat="1" applyFill="1" applyBorder="1" applyAlignment="1">
      <alignment wrapText="1"/>
    </xf>
    <xf numFmtId="4" fontId="3" fillId="0" borderId="13" xfId="0" applyNumberFormat="1" applyFont="1" applyFill="1" applyBorder="1" applyAlignment="1">
      <alignment horizontal="right" wrapText="1"/>
    </xf>
    <xf numFmtId="4" fontId="10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" fontId="5" fillId="36" borderId="13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03" fillId="0" borderId="13" xfId="0" applyNumberFormat="1" applyFont="1" applyBorder="1" applyAlignment="1">
      <alignment horizontal="right" wrapText="1"/>
    </xf>
    <xf numFmtId="4" fontId="98" fillId="35" borderId="13" xfId="0" applyNumberFormat="1" applyFont="1" applyFill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23" fillId="36" borderId="13" xfId="0" applyNumberFormat="1" applyFont="1" applyFill="1" applyBorder="1" applyAlignment="1">
      <alignment wrapText="1"/>
    </xf>
    <xf numFmtId="4" fontId="3" fillId="35" borderId="13" xfId="0" applyNumberFormat="1" applyFont="1" applyFill="1" applyBorder="1" applyAlignment="1">
      <alignment wrapText="1"/>
    </xf>
    <xf numFmtId="4" fontId="4" fillId="35" borderId="13" xfId="0" applyNumberFormat="1" applyFont="1" applyFill="1" applyBorder="1" applyAlignment="1">
      <alignment wrapText="1"/>
    </xf>
    <xf numFmtId="4" fontId="5" fillId="36" borderId="13" xfId="0" applyNumberFormat="1" applyFont="1" applyFill="1" applyBorder="1" applyAlignment="1">
      <alignment wrapText="1"/>
    </xf>
    <xf numFmtId="4" fontId="9" fillId="35" borderId="13" xfId="0" applyNumberFormat="1" applyFont="1" applyFill="1" applyBorder="1" applyAlignment="1">
      <alignment wrapText="1"/>
    </xf>
    <xf numFmtId="49" fontId="100" fillId="0" borderId="10" xfId="0" applyNumberFormat="1" applyFont="1" applyBorder="1" applyAlignment="1" applyProtection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" fontId="100" fillId="0" borderId="10" xfId="0" applyNumberFormat="1" applyFont="1" applyBorder="1" applyAlignment="1" applyProtection="1">
      <alignment horizontal="right"/>
      <protection/>
    </xf>
    <xf numFmtId="49" fontId="27" fillId="0" borderId="10" xfId="0" applyNumberFormat="1" applyFont="1" applyBorder="1" applyAlignment="1" applyProtection="1">
      <alignment horizontal="left" wrapText="1"/>
      <protection/>
    </xf>
    <xf numFmtId="49" fontId="27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20" fillId="0" borderId="11" xfId="0" applyNumberFormat="1" applyFont="1" applyBorder="1" applyAlignment="1">
      <alignment wrapText="1"/>
    </xf>
    <xf numFmtId="0" fontId="0" fillId="0" borderId="15" xfId="0" applyBorder="1" applyAlignment="1">
      <alignment vertical="top" wrapText="1"/>
    </xf>
    <xf numFmtId="4" fontId="104" fillId="0" borderId="13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15" fillId="35" borderId="13" xfId="0" applyNumberFormat="1" applyFont="1" applyFill="1" applyBorder="1" applyAlignment="1">
      <alignment vertical="top" wrapText="1"/>
    </xf>
    <xf numFmtId="4" fontId="14" fillId="37" borderId="13" xfId="0" applyNumberFormat="1" applyFont="1" applyFill="1" applyBorder="1" applyAlignment="1">
      <alignment vertical="top" wrapText="1"/>
    </xf>
    <xf numFmtId="4" fontId="101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105" fillId="0" borderId="13" xfId="0" applyFont="1" applyBorder="1" applyAlignment="1">
      <alignment horizontal="right" wrapText="1"/>
    </xf>
    <xf numFmtId="4" fontId="5" fillId="35" borderId="13" xfId="0" applyNumberFormat="1" applyFont="1" applyFill="1" applyBorder="1" applyAlignment="1">
      <alignment horizontal="right" wrapText="1"/>
    </xf>
    <xf numFmtId="4" fontId="106" fillId="0" borderId="13" xfId="0" applyNumberFormat="1" applyFont="1" applyBorder="1" applyAlignment="1">
      <alignment horizontal="right" wrapText="1"/>
    </xf>
    <xf numFmtId="4" fontId="105" fillId="0" borderId="13" xfId="0" applyNumberFormat="1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/>
    </xf>
    <xf numFmtId="4" fontId="13" fillId="35" borderId="10" xfId="0" applyNumberFormat="1" applyFont="1" applyFill="1" applyBorder="1" applyAlignment="1">
      <alignment vertical="top"/>
    </xf>
    <xf numFmtId="4" fontId="13" fillId="35" borderId="11" xfId="0" applyNumberFormat="1" applyFont="1" applyFill="1" applyBorder="1" applyAlignment="1">
      <alignment vertical="top"/>
    </xf>
    <xf numFmtId="0" fontId="13" fillId="3" borderId="10" xfId="0" applyFont="1" applyFill="1" applyBorder="1" applyAlignment="1">
      <alignment horizontal="right" vertical="top" wrapText="1"/>
    </xf>
    <xf numFmtId="0" fontId="13" fillId="3" borderId="10" xfId="0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4" fontId="3" fillId="3" borderId="11" xfId="0" applyNumberFormat="1" applyFont="1" applyFill="1" applyBorder="1" applyAlignment="1">
      <alignment vertical="top"/>
    </xf>
    <xf numFmtId="0" fontId="3" fillId="3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4" fontId="5" fillId="3" borderId="10" xfId="0" applyNumberFormat="1" applyFont="1" applyFill="1" applyBorder="1" applyAlignment="1">
      <alignment/>
    </xf>
    <xf numFmtId="4" fontId="5" fillId="3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10" fontId="3" fillId="35" borderId="10" xfId="0" applyNumberFormat="1" applyFont="1" applyFill="1" applyBorder="1" applyAlignment="1">
      <alignment/>
    </xf>
    <xf numFmtId="10" fontId="94" fillId="34" borderId="10" xfId="0" applyNumberFormat="1" applyFont="1" applyFill="1" applyBorder="1" applyAlignment="1">
      <alignment/>
    </xf>
    <xf numFmtId="10" fontId="96" fillId="35" borderId="10" xfId="0" applyNumberFormat="1" applyFont="1" applyFill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10" fontId="2" fillId="35" borderId="10" xfId="0" applyNumberFormat="1" applyFont="1" applyFill="1" applyBorder="1" applyAlignment="1">
      <alignment wrapText="1"/>
    </xf>
    <xf numFmtId="10" fontId="95" fillId="35" borderId="10" xfId="0" applyNumberFormat="1" applyFont="1" applyFill="1" applyBorder="1" applyAlignment="1">
      <alignment wrapText="1"/>
    </xf>
    <xf numFmtId="10" fontId="18" fillId="35" borderId="10" xfId="0" applyNumberFormat="1" applyFont="1" applyFill="1" applyBorder="1" applyAlignment="1">
      <alignment wrapText="1"/>
    </xf>
    <xf numFmtId="10" fontId="94" fillId="37" borderId="10" xfId="0" applyNumberFormat="1" applyFont="1" applyFill="1" applyBorder="1" applyAlignment="1">
      <alignment wrapText="1"/>
    </xf>
    <xf numFmtId="10" fontId="89" fillId="35" borderId="10" xfId="0" applyNumberFormat="1" applyFont="1" applyFill="1" applyBorder="1" applyAlignment="1">
      <alignment wrapText="1"/>
    </xf>
    <xf numFmtId="10" fontId="2" fillId="35" borderId="10" xfId="0" applyNumberFormat="1" applyFont="1" applyFill="1" applyBorder="1" applyAlignment="1">
      <alignment horizontal="center" wrapText="1"/>
    </xf>
    <xf numFmtId="0" fontId="107" fillId="0" borderId="0" xfId="0" applyFont="1" applyAlignment="1">
      <alignment/>
    </xf>
    <xf numFmtId="49" fontId="108" fillId="0" borderId="10" xfId="0" applyNumberFormat="1" applyFont="1" applyBorder="1" applyAlignment="1" applyProtection="1">
      <alignment horizontal="center"/>
      <protection/>
    </xf>
    <xf numFmtId="49" fontId="108" fillId="0" borderId="10" xfId="0" applyNumberFormat="1" applyFont="1" applyBorder="1" applyAlignment="1" applyProtection="1">
      <alignment horizontal="left" wrapText="1"/>
      <protection/>
    </xf>
    <xf numFmtId="4" fontId="109" fillId="0" borderId="10" xfId="0" applyNumberFormat="1" applyFont="1" applyBorder="1" applyAlignment="1">
      <alignment/>
    </xf>
    <xf numFmtId="10" fontId="109" fillId="35" borderId="10" xfId="0" applyNumberFormat="1" applyFont="1" applyFill="1" applyBorder="1" applyAlignment="1">
      <alignment wrapText="1"/>
    </xf>
    <xf numFmtId="10" fontId="20" fillId="33" borderId="11" xfId="0" applyNumberFormat="1" applyFont="1" applyFill="1" applyBorder="1" applyAlignment="1">
      <alignment wrapText="1"/>
    </xf>
    <xf numFmtId="10" fontId="9" fillId="35" borderId="11" xfId="0" applyNumberFormat="1" applyFont="1" applyFill="1" applyBorder="1" applyAlignment="1">
      <alignment wrapText="1"/>
    </xf>
    <xf numFmtId="10" fontId="4" fillId="0" borderId="11" xfId="0" applyNumberFormat="1" applyFont="1" applyFill="1" applyBorder="1" applyAlignment="1">
      <alignment wrapText="1"/>
    </xf>
    <xf numFmtId="10" fontId="4" fillId="35" borderId="11" xfId="0" applyNumberFormat="1" applyFont="1" applyFill="1" applyBorder="1" applyAlignment="1">
      <alignment wrapText="1"/>
    </xf>
    <xf numFmtId="10" fontId="2" fillId="35" borderId="11" xfId="0" applyNumberFormat="1" applyFont="1" applyFill="1" applyBorder="1" applyAlignment="1">
      <alignment wrapText="1"/>
    </xf>
    <xf numFmtId="10" fontId="2" fillId="35" borderId="11" xfId="43" applyNumberFormat="1" applyFont="1" applyFill="1" applyBorder="1" applyAlignment="1">
      <alignment wrapText="1"/>
    </xf>
    <xf numFmtId="10" fontId="5" fillId="36" borderId="11" xfId="0" applyNumberFormat="1" applyFont="1" applyFill="1" applyBorder="1" applyAlignment="1">
      <alignment wrapText="1"/>
    </xf>
    <xf numFmtId="10" fontId="3" fillId="35" borderId="11" xfId="43" applyNumberFormat="1" applyFont="1" applyFill="1" applyBorder="1" applyAlignment="1">
      <alignment wrapText="1"/>
    </xf>
    <xf numFmtId="10" fontId="3" fillId="35" borderId="11" xfId="0" applyNumberFormat="1" applyFont="1" applyFill="1" applyBorder="1" applyAlignment="1">
      <alignment wrapText="1"/>
    </xf>
    <xf numFmtId="10" fontId="3" fillId="0" borderId="11" xfId="0" applyNumberFormat="1" applyFont="1" applyFill="1" applyBorder="1" applyAlignment="1">
      <alignment horizontal="right" wrapText="1"/>
    </xf>
    <xf numFmtId="10" fontId="2" fillId="0" borderId="11" xfId="0" applyNumberFormat="1" applyFont="1" applyFill="1" applyBorder="1" applyAlignment="1">
      <alignment horizontal="right" wrapText="1"/>
    </xf>
    <xf numFmtId="10" fontId="5" fillId="36" borderId="11" xfId="0" applyNumberFormat="1" applyFont="1" applyFill="1" applyBorder="1" applyAlignment="1">
      <alignment horizontal="right" wrapText="1"/>
    </xf>
    <xf numFmtId="10" fontId="3" fillId="35" borderId="11" xfId="0" applyNumberFormat="1" applyFont="1" applyFill="1" applyBorder="1" applyAlignment="1">
      <alignment horizontal="right" wrapText="1"/>
    </xf>
    <xf numFmtId="10" fontId="98" fillId="35" borderId="11" xfId="0" applyNumberFormat="1" applyFont="1" applyFill="1" applyBorder="1" applyAlignment="1">
      <alignment horizontal="right" wrapText="1"/>
    </xf>
    <xf numFmtId="10" fontId="96" fillId="33" borderId="11" xfId="0" applyNumberFormat="1" applyFont="1" applyFill="1" applyBorder="1" applyAlignment="1">
      <alignment vertical="top" wrapText="1"/>
    </xf>
    <xf numFmtId="10" fontId="3" fillId="33" borderId="11" xfId="0" applyNumberFormat="1" applyFont="1" applyFill="1" applyBorder="1" applyAlignment="1">
      <alignment vertical="top" wrapText="1"/>
    </xf>
    <xf numFmtId="10" fontId="9" fillId="35" borderId="11" xfId="0" applyNumberFormat="1" applyFont="1" applyFill="1" applyBorder="1" applyAlignment="1">
      <alignment vertical="top" wrapText="1"/>
    </xf>
    <xf numFmtId="10" fontId="13" fillId="35" borderId="11" xfId="0" applyNumberFormat="1" applyFont="1" applyFill="1" applyBorder="1" applyAlignment="1">
      <alignment vertical="top" wrapText="1"/>
    </xf>
    <xf numFmtId="10" fontId="90" fillId="33" borderId="11" xfId="0" applyNumberFormat="1" applyFont="1" applyFill="1" applyBorder="1" applyAlignment="1">
      <alignment vertical="top" wrapText="1"/>
    </xf>
    <xf numFmtId="10" fontId="2" fillId="35" borderId="11" xfId="0" applyNumberFormat="1" applyFont="1" applyFill="1" applyBorder="1" applyAlignment="1">
      <alignment vertical="top" wrapText="1"/>
    </xf>
    <xf numFmtId="10" fontId="3" fillId="3" borderId="11" xfId="0" applyNumberFormat="1" applyFont="1" applyFill="1" applyBorder="1" applyAlignment="1">
      <alignment vertical="top" wrapText="1"/>
    </xf>
    <xf numFmtId="10" fontId="13" fillId="35" borderId="11" xfId="0" applyNumberFormat="1" applyFont="1" applyFill="1" applyBorder="1" applyAlignment="1">
      <alignment wrapText="1"/>
    </xf>
    <xf numFmtId="10" fontId="5" fillId="3" borderId="11" xfId="0" applyNumberFormat="1" applyFont="1" applyFill="1" applyBorder="1" applyAlignment="1">
      <alignment wrapText="1"/>
    </xf>
    <xf numFmtId="10" fontId="5" fillId="35" borderId="11" xfId="0" applyNumberFormat="1" applyFont="1" applyFill="1" applyBorder="1" applyAlignment="1">
      <alignment horizontal="right" wrapText="1"/>
    </xf>
    <xf numFmtId="10" fontId="90" fillId="35" borderId="11" xfId="0" applyNumberFormat="1" applyFont="1" applyFill="1" applyBorder="1" applyAlignment="1">
      <alignment horizontal="right" wrapText="1"/>
    </xf>
    <xf numFmtId="10" fontId="2" fillId="35" borderId="11" xfId="0" applyNumberFormat="1" applyFont="1" applyFill="1" applyBorder="1" applyAlignment="1">
      <alignment horizontal="right" wrapText="1"/>
    </xf>
    <xf numFmtId="10" fontId="90" fillId="33" borderId="11" xfId="0" applyNumberFormat="1" applyFont="1" applyFill="1" applyBorder="1" applyAlignment="1">
      <alignment wrapText="1"/>
    </xf>
    <xf numFmtId="10" fontId="98" fillId="35" borderId="11" xfId="0" applyNumberFormat="1" applyFont="1" applyFill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98" fillId="0" borderId="11" xfId="0" applyNumberFormat="1" applyFont="1" applyBorder="1" applyAlignment="1">
      <alignment wrapText="1"/>
    </xf>
    <xf numFmtId="10" fontId="86" fillId="35" borderId="11" xfId="0" applyNumberFormat="1" applyFont="1" applyFill="1" applyBorder="1" applyAlignment="1">
      <alignment wrapText="1"/>
    </xf>
    <xf numFmtId="10" fontId="4" fillId="35" borderId="11" xfId="0" applyNumberFormat="1" applyFont="1" applyFill="1" applyBorder="1" applyAlignment="1">
      <alignment horizontal="right" wrapText="1"/>
    </xf>
    <xf numFmtId="0" fontId="91" fillId="0" borderId="18" xfId="0" applyFont="1" applyBorder="1" applyAlignment="1">
      <alignment vertical="center" wrapText="1"/>
    </xf>
    <xf numFmtId="0" fontId="91" fillId="35" borderId="10" xfId="0" applyFont="1" applyFill="1" applyBorder="1" applyAlignment="1">
      <alignment wrapText="1"/>
    </xf>
    <xf numFmtId="4" fontId="98" fillId="35" borderId="10" xfId="0" applyNumberFormat="1" applyFont="1" applyFill="1" applyBorder="1" applyAlignment="1">
      <alignment/>
    </xf>
    <xf numFmtId="4" fontId="98" fillId="35" borderId="11" xfId="0" applyNumberFormat="1" applyFont="1" applyFill="1" applyBorder="1" applyAlignment="1">
      <alignment/>
    </xf>
    <xf numFmtId="0" fontId="91" fillId="35" borderId="10" xfId="0" applyFont="1" applyFill="1" applyBorder="1" applyAlignment="1">
      <alignment horizontal="left"/>
    </xf>
    <xf numFmtId="0" fontId="91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91" fillId="0" borderId="10" xfId="0" applyFont="1" applyBorder="1" applyAlignment="1">
      <alignment vertical="center" wrapText="1"/>
    </xf>
    <xf numFmtId="0" fontId="91" fillId="0" borderId="10" xfId="0" applyFont="1" applyFill="1" applyBorder="1" applyAlignment="1">
      <alignment/>
    </xf>
    <xf numFmtId="4" fontId="98" fillId="0" borderId="10" xfId="0" applyNumberFormat="1" applyFont="1" applyFill="1" applyBorder="1" applyAlignment="1">
      <alignment/>
    </xf>
    <xf numFmtId="4" fontId="98" fillId="0" borderId="11" xfId="0" applyNumberFormat="1" applyFont="1" applyFill="1" applyBorder="1" applyAlignment="1">
      <alignment/>
    </xf>
    <xf numFmtId="10" fontId="98" fillId="0" borderId="11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00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170" fontId="4" fillId="35" borderId="10" xfId="43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110" fillId="35" borderId="10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/>
    </xf>
    <xf numFmtId="4" fontId="110" fillId="33" borderId="10" xfId="0" applyNumberFormat="1" applyFont="1" applyFill="1" applyBorder="1" applyAlignment="1">
      <alignment/>
    </xf>
    <xf numFmtId="4" fontId="110" fillId="33" borderId="11" xfId="0" applyNumberFormat="1" applyFont="1" applyFill="1" applyBorder="1" applyAlignment="1">
      <alignment/>
    </xf>
    <xf numFmtId="10" fontId="110" fillId="35" borderId="11" xfId="0" applyNumberFormat="1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91" fillId="0" borderId="10" xfId="0" applyFont="1" applyBorder="1" applyAlignment="1">
      <alignment vertical="top" wrapText="1"/>
    </xf>
    <xf numFmtId="3" fontId="9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6" fillId="35" borderId="0" xfId="0" applyFont="1" applyFill="1" applyBorder="1" applyAlignment="1">
      <alignment wrapText="1"/>
    </xf>
    <xf numFmtId="0" fontId="86" fillId="3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49" fontId="111" fillId="0" borderId="10" xfId="0" applyNumberFormat="1" applyFont="1" applyBorder="1" applyAlignment="1" applyProtection="1">
      <alignment horizontal="center"/>
      <protection/>
    </xf>
    <xf numFmtId="4" fontId="112" fillId="0" borderId="10" xfId="0" applyNumberFormat="1" applyFont="1" applyBorder="1" applyAlignment="1">
      <alignment/>
    </xf>
    <xf numFmtId="10" fontId="112" fillId="35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PageLayoutView="0" workbookViewId="0" topLeftCell="A119">
      <selection activeCell="I250" sqref="I250"/>
    </sheetView>
  </sheetViews>
  <sheetFormatPr defaultColWidth="9.00390625" defaultRowHeight="12.75"/>
  <cols>
    <col min="1" max="1" width="62.25390625" style="0" customWidth="1"/>
    <col min="2" max="2" width="21.00390625" style="0" customWidth="1"/>
    <col min="3" max="3" width="12.25390625" style="0" customWidth="1"/>
    <col min="4" max="4" width="12.375" style="0" customWidth="1"/>
    <col min="5" max="5" width="13.125" style="0" customWidth="1"/>
    <col min="6" max="6" width="10.875" style="0" customWidth="1"/>
    <col min="7" max="7" width="0.12890625" style="0" customWidth="1"/>
    <col min="9" max="9" width="14.625" style="0" customWidth="1"/>
    <col min="10" max="10" width="15.875" style="0" customWidth="1"/>
  </cols>
  <sheetData>
    <row r="1" spans="1:7" ht="86.25" customHeight="1">
      <c r="A1" s="14"/>
      <c r="B1" s="14"/>
      <c r="C1" s="380" t="s">
        <v>290</v>
      </c>
      <c r="D1" s="389"/>
      <c r="E1" s="389"/>
      <c r="F1" s="389"/>
      <c r="G1" s="389"/>
    </row>
    <row r="2" spans="1:7" ht="12.75">
      <c r="A2" s="2"/>
      <c r="B2" s="2"/>
      <c r="C2" s="2"/>
      <c r="D2" s="2"/>
      <c r="E2" s="2"/>
      <c r="F2" s="2"/>
      <c r="G2" s="2"/>
    </row>
    <row r="3" spans="1:7" ht="40.5" customHeight="1">
      <c r="A3" s="381" t="s">
        <v>291</v>
      </c>
      <c r="B3" s="389"/>
      <c r="C3" s="389"/>
      <c r="D3" s="389"/>
      <c r="E3" s="389"/>
      <c r="F3" s="389"/>
      <c r="G3" s="389"/>
    </row>
    <row r="4" spans="1:7" ht="12.75">
      <c r="A4" s="20"/>
      <c r="B4" s="1"/>
      <c r="C4" s="1"/>
      <c r="D4" s="1"/>
      <c r="E4" s="1"/>
      <c r="F4" s="1"/>
      <c r="G4" s="1"/>
    </row>
    <row r="5" spans="1:7" ht="12.75">
      <c r="A5" s="2"/>
      <c r="B5" s="22" t="s">
        <v>0</v>
      </c>
      <c r="C5" s="2"/>
      <c r="D5" s="2"/>
      <c r="E5" s="2"/>
      <c r="F5" s="2"/>
      <c r="G5" s="2"/>
    </row>
    <row r="6" spans="1:7" ht="105" customHeight="1">
      <c r="A6" s="56" t="s">
        <v>1</v>
      </c>
      <c r="B6" s="30" t="s">
        <v>114</v>
      </c>
      <c r="C6" s="30" t="s">
        <v>292</v>
      </c>
      <c r="D6" s="30" t="s">
        <v>293</v>
      </c>
      <c r="E6" s="197" t="s">
        <v>294</v>
      </c>
      <c r="F6" s="280" t="s">
        <v>115</v>
      </c>
      <c r="G6" s="181"/>
    </row>
    <row r="7" spans="1:7" ht="12.75" customHeight="1">
      <c r="A7" s="56">
        <v>1</v>
      </c>
      <c r="B7" s="30">
        <v>2</v>
      </c>
      <c r="C7" s="30">
        <v>3</v>
      </c>
      <c r="D7" s="30">
        <v>4</v>
      </c>
      <c r="E7" s="357">
        <v>5</v>
      </c>
      <c r="F7" s="280">
        <v>6</v>
      </c>
      <c r="G7" s="181"/>
    </row>
    <row r="8" spans="1:7" ht="12.75">
      <c r="A8" s="24" t="s">
        <v>116</v>
      </c>
      <c r="B8" s="24"/>
      <c r="C8" s="121"/>
      <c r="D8" s="121"/>
      <c r="E8" s="182"/>
      <c r="F8" s="121"/>
      <c r="G8" s="183"/>
    </row>
    <row r="9" spans="1:7" ht="12.75">
      <c r="A9" s="132"/>
      <c r="B9" s="132"/>
      <c r="C9" s="128"/>
      <c r="D9" s="128"/>
      <c r="E9" s="192"/>
      <c r="F9" s="128"/>
      <c r="G9" s="133"/>
    </row>
    <row r="10" spans="1:7" ht="30.75" customHeight="1">
      <c r="A10" s="198" t="s">
        <v>60</v>
      </c>
      <c r="B10" s="5" t="s">
        <v>214</v>
      </c>
      <c r="C10" s="117">
        <v>330084.38</v>
      </c>
      <c r="D10" s="117">
        <v>430455.72</v>
      </c>
      <c r="E10" s="117">
        <f>C10-D10</f>
        <v>-100371.33999999997</v>
      </c>
      <c r="F10" s="283">
        <f aca="true" t="shared" si="0" ref="F10:F24">D10/C10</f>
        <v>1.3040778239794322</v>
      </c>
      <c r="G10" s="78"/>
    </row>
    <row r="11" spans="1:7" ht="36" customHeight="1">
      <c r="A11" s="198" t="s">
        <v>54</v>
      </c>
      <c r="B11" s="5" t="s">
        <v>215</v>
      </c>
      <c r="C11" s="117">
        <v>1956.47</v>
      </c>
      <c r="D11" s="117">
        <v>2534.06</v>
      </c>
      <c r="E11" s="117">
        <f>C11-D11</f>
        <v>-577.5899999999999</v>
      </c>
      <c r="F11" s="283">
        <f t="shared" si="0"/>
        <v>1.29522047360808</v>
      </c>
      <c r="G11" s="78"/>
    </row>
    <row r="12" spans="1:7" ht="38.25" customHeight="1">
      <c r="A12" s="198" t="s">
        <v>56</v>
      </c>
      <c r="B12" s="5" t="s">
        <v>217</v>
      </c>
      <c r="C12" s="117">
        <v>459684.38</v>
      </c>
      <c r="D12" s="117">
        <v>495856.83</v>
      </c>
      <c r="E12" s="117">
        <f>C12-D12</f>
        <v>-36172.45000000001</v>
      </c>
      <c r="F12" s="283">
        <f t="shared" si="0"/>
        <v>1.0786897523035262</v>
      </c>
      <c r="G12" s="78"/>
    </row>
    <row r="13" spans="1:10" ht="40.5" customHeight="1">
      <c r="A13" s="198" t="s">
        <v>55</v>
      </c>
      <c r="B13" s="5" t="s">
        <v>216</v>
      </c>
      <c r="C13" s="117">
        <v>-45775.02</v>
      </c>
      <c r="D13" s="117">
        <v>-54330.58</v>
      </c>
      <c r="E13" s="117">
        <f>D13-C13</f>
        <v>-8555.560000000005</v>
      </c>
      <c r="F13" s="283">
        <f t="shared" si="0"/>
        <v>1.186904560609695</v>
      </c>
      <c r="G13" s="78"/>
      <c r="I13" s="131">
        <f>C10+C11+C12+C13</f>
        <v>745950.21</v>
      </c>
      <c r="J13" s="131">
        <f>D10+D11+D12+D13</f>
        <v>874516.03</v>
      </c>
    </row>
    <row r="14" spans="1:7" ht="15.75" customHeight="1">
      <c r="A14" s="13" t="s">
        <v>3</v>
      </c>
      <c r="B14" s="5" t="s">
        <v>113</v>
      </c>
      <c r="C14" s="117">
        <v>4293451.17</v>
      </c>
      <c r="D14" s="117">
        <v>3910411.75</v>
      </c>
      <c r="E14" s="193">
        <f aca="true" t="shared" si="1" ref="E14:E23">C14-D14</f>
        <v>383039.4199999999</v>
      </c>
      <c r="F14" s="283">
        <f t="shared" si="0"/>
        <v>0.9107851924166638</v>
      </c>
      <c r="G14" s="78"/>
    </row>
    <row r="15" spans="1:7" ht="19.5" customHeight="1">
      <c r="A15" s="13" t="s">
        <v>59</v>
      </c>
      <c r="B15" s="6" t="s">
        <v>108</v>
      </c>
      <c r="C15" s="117">
        <v>381418.33</v>
      </c>
      <c r="D15" s="117">
        <v>638110.08</v>
      </c>
      <c r="E15" s="193">
        <f t="shared" si="1"/>
        <v>-256691.74999999994</v>
      </c>
      <c r="F15" s="283">
        <f t="shared" si="0"/>
        <v>1.672992695448066</v>
      </c>
      <c r="G15" s="78"/>
    </row>
    <row r="16" spans="1:7" ht="16.5" customHeight="1">
      <c r="A16" s="62" t="s">
        <v>57</v>
      </c>
      <c r="B16" s="5" t="s">
        <v>109</v>
      </c>
      <c r="C16" s="117">
        <v>1084191.02</v>
      </c>
      <c r="D16" s="117">
        <v>1361438.62</v>
      </c>
      <c r="E16" s="193">
        <f t="shared" si="1"/>
        <v>-277247.6000000001</v>
      </c>
      <c r="F16" s="284">
        <f t="shared" si="0"/>
        <v>1.2557184065221276</v>
      </c>
      <c r="G16" s="78"/>
    </row>
    <row r="17" spans="1:7" ht="13.5" customHeight="1">
      <c r="A17" s="62" t="s">
        <v>58</v>
      </c>
      <c r="B17" s="5" t="s">
        <v>110</v>
      </c>
      <c r="C17" s="117">
        <v>158250.79</v>
      </c>
      <c r="D17" s="117">
        <v>260792.74</v>
      </c>
      <c r="E17" s="193">
        <f t="shared" si="1"/>
        <v>-102541.94999999998</v>
      </c>
      <c r="F17" s="284">
        <f t="shared" si="0"/>
        <v>1.6479711728453297</v>
      </c>
      <c r="G17" s="78"/>
    </row>
    <row r="18" spans="1:7" ht="13.5" customHeight="1">
      <c r="A18" s="62" t="s">
        <v>234</v>
      </c>
      <c r="B18" s="5" t="s">
        <v>235</v>
      </c>
      <c r="C18" s="117">
        <v>0</v>
      </c>
      <c r="D18" s="117">
        <v>0</v>
      </c>
      <c r="E18" s="193">
        <f>C18-D18</f>
        <v>0</v>
      </c>
      <c r="F18" s="284" t="e">
        <f>D18/C18</f>
        <v>#DIV/0!</v>
      </c>
      <c r="G18" s="78"/>
    </row>
    <row r="19" spans="1:10" ht="15" customHeight="1">
      <c r="A19" s="13" t="s">
        <v>62</v>
      </c>
      <c r="B19" s="5" t="s">
        <v>112</v>
      </c>
      <c r="C19" s="117">
        <v>1538571.34</v>
      </c>
      <c r="D19" s="117">
        <v>1720395.87</v>
      </c>
      <c r="E19" s="193">
        <f t="shared" si="1"/>
        <v>-181824.53000000003</v>
      </c>
      <c r="F19" s="284">
        <f t="shared" si="0"/>
        <v>1.11817751005293</v>
      </c>
      <c r="G19" s="78"/>
      <c r="I19" s="131">
        <f>C14+C15+C16+C17+C19+I13</f>
        <v>8201832.859999999</v>
      </c>
      <c r="J19" s="131">
        <f>D14+D15+D16+D17+D19+J13</f>
        <v>8765665.09</v>
      </c>
    </row>
    <row r="20" spans="1:7" ht="52.5" customHeight="1">
      <c r="A20" s="198" t="s">
        <v>63</v>
      </c>
      <c r="B20" s="5" t="s">
        <v>104</v>
      </c>
      <c r="C20" s="117">
        <v>1291047.77</v>
      </c>
      <c r="D20" s="117">
        <v>1508230.47</v>
      </c>
      <c r="E20" s="193">
        <f t="shared" si="1"/>
        <v>-217182.69999999995</v>
      </c>
      <c r="F20" s="284">
        <f t="shared" si="0"/>
        <v>1.1682220480501662</v>
      </c>
      <c r="G20" s="78"/>
    </row>
    <row r="21" spans="1:7" ht="42.75" customHeight="1">
      <c r="A21" s="198" t="s">
        <v>64</v>
      </c>
      <c r="B21" s="5" t="s">
        <v>24</v>
      </c>
      <c r="C21" s="117">
        <v>200000</v>
      </c>
      <c r="D21" s="117">
        <v>49600</v>
      </c>
      <c r="E21" s="193">
        <f t="shared" si="1"/>
        <v>150400</v>
      </c>
      <c r="F21" s="284">
        <f t="shared" si="0"/>
        <v>0.248</v>
      </c>
      <c r="G21" s="78"/>
    </row>
    <row r="22" spans="1:7" ht="39.75" customHeight="1">
      <c r="A22" s="198" t="s">
        <v>218</v>
      </c>
      <c r="B22" s="5" t="s">
        <v>219</v>
      </c>
      <c r="C22" s="117">
        <v>0</v>
      </c>
      <c r="D22" s="117">
        <v>29117.82</v>
      </c>
      <c r="E22" s="193">
        <f t="shared" si="1"/>
        <v>-29117.82</v>
      </c>
      <c r="F22" s="284" t="e">
        <f t="shared" si="0"/>
        <v>#DIV/0!</v>
      </c>
      <c r="G22" s="78"/>
    </row>
    <row r="23" spans="1:10" ht="27.75" customHeight="1">
      <c r="A23" s="198" t="s">
        <v>106</v>
      </c>
      <c r="B23" s="5" t="s">
        <v>111</v>
      </c>
      <c r="C23" s="117">
        <v>178035.79</v>
      </c>
      <c r="D23" s="117">
        <v>411306.18</v>
      </c>
      <c r="E23" s="193">
        <f t="shared" si="1"/>
        <v>-233270.38999999998</v>
      </c>
      <c r="F23" s="284">
        <f t="shared" si="0"/>
        <v>2.3102443615410135</v>
      </c>
      <c r="G23" s="78"/>
      <c r="I23" s="131">
        <f>C20+C21+C22+C23</f>
        <v>1669083.56</v>
      </c>
      <c r="J23" s="131">
        <f>D20+D21+D22+D23</f>
        <v>1998254.47</v>
      </c>
    </row>
    <row r="24" spans="1:10" ht="12.75">
      <c r="A24" s="16" t="s">
        <v>12</v>
      </c>
      <c r="B24" s="17"/>
      <c r="C24" s="119">
        <f>SUM(C10:C23)</f>
        <v>9870916.42</v>
      </c>
      <c r="D24" s="119">
        <f>SUM(D10:D23)</f>
        <v>10763919.56</v>
      </c>
      <c r="E24" s="194">
        <f>SUM(E10:E23)</f>
        <v>-910114.26</v>
      </c>
      <c r="F24" s="285">
        <f t="shared" si="0"/>
        <v>1.0904681087351362</v>
      </c>
      <c r="G24" s="185"/>
      <c r="I24" s="131">
        <f>SUM(I19:I23)</f>
        <v>9870916.42</v>
      </c>
      <c r="J24" s="131">
        <f>SUM(J19:J23)</f>
        <v>10763919.56</v>
      </c>
    </row>
    <row r="25" spans="1:10" ht="30" customHeight="1">
      <c r="A25" s="355" t="s">
        <v>272</v>
      </c>
      <c r="B25" s="368" t="s">
        <v>273</v>
      </c>
      <c r="C25" s="281">
        <v>0</v>
      </c>
      <c r="D25" s="281">
        <v>0</v>
      </c>
      <c r="E25" s="282">
        <f>C25-D25</f>
        <v>0</v>
      </c>
      <c r="F25" s="286" t="e">
        <f>D25/C25</f>
        <v>#DIV/0!</v>
      </c>
      <c r="G25" s="185"/>
      <c r="I25" s="131"/>
      <c r="J25" s="131"/>
    </row>
    <row r="26" spans="1:10" ht="54.75" customHeight="1">
      <c r="A26" s="355" t="s">
        <v>280</v>
      </c>
      <c r="B26" s="368" t="s">
        <v>274</v>
      </c>
      <c r="C26" s="281">
        <v>19137949.6</v>
      </c>
      <c r="D26" s="281">
        <v>19137949.6</v>
      </c>
      <c r="E26" s="282">
        <f>C26-D26</f>
        <v>0</v>
      </c>
      <c r="F26" s="286">
        <f>D26/C26</f>
        <v>1</v>
      </c>
      <c r="G26" s="185"/>
      <c r="I26" s="131"/>
      <c r="J26" s="131"/>
    </row>
    <row r="27" spans="1:10" ht="18.75" customHeight="1">
      <c r="A27" s="355" t="s">
        <v>275</v>
      </c>
      <c r="B27" s="368" t="s">
        <v>276</v>
      </c>
      <c r="C27" s="281">
        <v>25091.24</v>
      </c>
      <c r="D27" s="281">
        <v>25091.24</v>
      </c>
      <c r="E27" s="282">
        <f>C27-D27</f>
        <v>0</v>
      </c>
      <c r="F27" s="286">
        <f>D27/C27</f>
        <v>1</v>
      </c>
      <c r="G27" s="185"/>
      <c r="I27" s="131"/>
      <c r="J27" s="131"/>
    </row>
    <row r="28" spans="1:7" ht="30.75" customHeight="1">
      <c r="A28" s="355" t="s">
        <v>61</v>
      </c>
      <c r="B28" s="6" t="s">
        <v>233</v>
      </c>
      <c r="C28" s="281">
        <v>104206.87</v>
      </c>
      <c r="D28" s="281">
        <v>104206.87</v>
      </c>
      <c r="E28" s="282">
        <f>C28-D28</f>
        <v>0</v>
      </c>
      <c r="F28" s="286">
        <f>D28/C28</f>
        <v>1</v>
      </c>
      <c r="G28" s="134"/>
    </row>
    <row r="29" spans="1:7" ht="12.75">
      <c r="A29" s="16" t="s">
        <v>11</v>
      </c>
      <c r="B29" s="18"/>
      <c r="C29" s="119">
        <f>SUM(C25:C28)</f>
        <v>19267247.71</v>
      </c>
      <c r="D29" s="119">
        <f>SUM(D25:D28)</f>
        <v>19267247.71</v>
      </c>
      <c r="E29" s="194">
        <f>SUM(E25:E28)</f>
        <v>0</v>
      </c>
      <c r="F29" s="285">
        <f>D29/C29</f>
        <v>1</v>
      </c>
      <c r="G29" s="185"/>
    </row>
    <row r="30" spans="1:7" ht="12.75">
      <c r="A30" s="13"/>
      <c r="B30" s="19"/>
      <c r="C30" s="118"/>
      <c r="D30" s="118"/>
      <c r="E30" s="195"/>
      <c r="F30" s="287"/>
      <c r="G30" s="78"/>
    </row>
    <row r="31" spans="1:7" ht="12.75">
      <c r="A31" s="113" t="s">
        <v>15</v>
      </c>
      <c r="B31" s="114"/>
      <c r="C31" s="120">
        <f>C24+C29</f>
        <v>29138164.130000003</v>
      </c>
      <c r="D31" s="120">
        <f>D24+D29</f>
        <v>30031167.270000003</v>
      </c>
      <c r="E31" s="196">
        <f>C31-D31</f>
        <v>-893003.1400000006</v>
      </c>
      <c r="F31" s="288">
        <f>D31/C31</f>
        <v>1.030647199872163</v>
      </c>
      <c r="G31" s="186"/>
    </row>
    <row r="32" spans="1:7" ht="12.75">
      <c r="A32" s="10"/>
      <c r="B32" s="10"/>
      <c r="C32" s="10"/>
      <c r="D32" s="10"/>
      <c r="E32" s="10"/>
      <c r="F32" s="11"/>
      <c r="G32" s="10"/>
    </row>
    <row r="33" spans="1:7" ht="12.75">
      <c r="A33" s="10"/>
      <c r="B33" s="10"/>
      <c r="C33" s="10"/>
      <c r="D33" s="10"/>
      <c r="E33" s="10"/>
      <c r="F33" s="11"/>
      <c r="G33" s="10"/>
    </row>
    <row r="34" spans="1:7" ht="12.75">
      <c r="A34" s="10"/>
      <c r="B34" s="10"/>
      <c r="C34" s="10"/>
      <c r="D34" s="10"/>
      <c r="E34" s="10"/>
      <c r="F34" s="11"/>
      <c r="G34" s="10"/>
    </row>
    <row r="35" spans="1:7" ht="12.75">
      <c r="A35" s="10"/>
      <c r="B35" s="10"/>
      <c r="C35" s="10"/>
      <c r="D35" s="10"/>
      <c r="E35" s="10"/>
      <c r="F35" s="11"/>
      <c r="G35" s="10"/>
    </row>
    <row r="36" spans="1:7" ht="12.75">
      <c r="A36" s="10"/>
      <c r="B36" s="10"/>
      <c r="C36" s="10"/>
      <c r="D36" s="10"/>
      <c r="E36" s="10"/>
      <c r="F36" s="11"/>
      <c r="G36" s="10"/>
    </row>
    <row r="37" spans="1:7" ht="12.75">
      <c r="A37" s="10"/>
      <c r="B37" s="10"/>
      <c r="C37" s="10"/>
      <c r="D37" s="10"/>
      <c r="E37" s="10"/>
      <c r="F37" s="11"/>
      <c r="G37" s="10"/>
    </row>
    <row r="38" spans="1:7" ht="12.75">
      <c r="A38" s="10"/>
      <c r="B38" s="10"/>
      <c r="C38" s="10"/>
      <c r="D38" s="10"/>
      <c r="E38" s="10"/>
      <c r="F38" s="11"/>
      <c r="G38" s="10"/>
    </row>
    <row r="39" spans="1:7" ht="12.75">
      <c r="A39" s="10"/>
      <c r="B39" s="10"/>
      <c r="C39" s="10"/>
      <c r="D39" s="10"/>
      <c r="E39" s="10"/>
      <c r="F39" s="11"/>
      <c r="G39" s="10"/>
    </row>
    <row r="40" spans="1:7" ht="12.75">
      <c r="A40" s="10"/>
      <c r="B40" s="10"/>
      <c r="C40" s="10"/>
      <c r="D40" s="10"/>
      <c r="E40" s="10"/>
      <c r="F40" s="11"/>
      <c r="G40" s="10"/>
    </row>
    <row r="41" spans="1:7" ht="12.75">
      <c r="A41" s="10"/>
      <c r="B41" s="10"/>
      <c r="C41" s="10"/>
      <c r="D41" s="10"/>
      <c r="E41" s="10"/>
      <c r="F41" s="11"/>
      <c r="G41" s="10"/>
    </row>
    <row r="42" spans="1:7" ht="12.75">
      <c r="A42" s="10"/>
      <c r="B42" s="10"/>
      <c r="C42" s="10"/>
      <c r="D42" s="10"/>
      <c r="E42" s="10"/>
      <c r="F42" s="11"/>
      <c r="G42" s="10"/>
    </row>
    <row r="43" spans="1:7" ht="12.75">
      <c r="A43" s="10"/>
      <c r="B43" s="10"/>
      <c r="C43" s="10"/>
      <c r="D43" s="10"/>
      <c r="E43" s="10"/>
      <c r="F43" s="11"/>
      <c r="G43" s="10"/>
    </row>
    <row r="44" spans="1:7" ht="99" customHeight="1">
      <c r="A44" s="14"/>
      <c r="B44" s="14"/>
      <c r="C44" s="380" t="s">
        <v>295</v>
      </c>
      <c r="D44" s="380"/>
      <c r="E44" s="380"/>
      <c r="F44" s="380"/>
      <c r="G44" s="380"/>
    </row>
    <row r="45" spans="1:7" ht="12.75">
      <c r="A45" s="2"/>
      <c r="B45" s="2"/>
      <c r="C45" s="2"/>
      <c r="D45" s="2"/>
      <c r="E45" s="2"/>
      <c r="F45" s="2"/>
      <c r="G45" s="2"/>
    </row>
    <row r="46" spans="1:7" ht="25.5" customHeight="1">
      <c r="A46" s="381" t="s">
        <v>296</v>
      </c>
      <c r="B46" s="381"/>
      <c r="C46" s="381"/>
      <c r="D46" s="381"/>
      <c r="E46" s="381"/>
      <c r="F46" s="381"/>
      <c r="G46" s="381"/>
    </row>
    <row r="47" spans="1:7" ht="12.75">
      <c r="A47" s="20"/>
      <c r="B47" s="1"/>
      <c r="C47" s="1"/>
      <c r="D47" s="1"/>
      <c r="E47" s="1"/>
      <c r="F47" s="1"/>
      <c r="G47" s="1"/>
    </row>
    <row r="48" spans="1:7" ht="12.75">
      <c r="A48" s="2"/>
      <c r="B48" s="22" t="s">
        <v>0</v>
      </c>
      <c r="C48" s="2"/>
      <c r="D48" s="2"/>
      <c r="E48" s="2"/>
      <c r="F48" s="2"/>
      <c r="G48" s="2"/>
    </row>
    <row r="49" spans="1:7" ht="108" customHeight="1">
      <c r="A49" s="3" t="s">
        <v>1</v>
      </c>
      <c r="B49" s="3" t="s">
        <v>2</v>
      </c>
      <c r="C49" s="4" t="s">
        <v>297</v>
      </c>
      <c r="D49" s="4" t="s">
        <v>298</v>
      </c>
      <c r="E49" s="15" t="s">
        <v>299</v>
      </c>
      <c r="F49" s="208" t="s">
        <v>115</v>
      </c>
      <c r="G49" s="180"/>
    </row>
    <row r="50" spans="1:7" ht="12.75">
      <c r="A50" s="203" t="s">
        <v>179</v>
      </c>
      <c r="B50" s="204" t="s">
        <v>118</v>
      </c>
      <c r="C50" s="205">
        <f>C87</f>
        <v>29138164.130000003</v>
      </c>
      <c r="D50" s="205">
        <f>D87</f>
        <v>30031167.270000003</v>
      </c>
      <c r="E50" s="205">
        <f>E87</f>
        <v>-893003.1400000006</v>
      </c>
      <c r="F50" s="295">
        <f>D50/C50</f>
        <v>1.030647199872163</v>
      </c>
      <c r="G50" s="191"/>
    </row>
    <row r="51" spans="1:7" ht="15" customHeight="1">
      <c r="A51" s="215" t="s">
        <v>119</v>
      </c>
      <c r="B51" s="242" t="s">
        <v>120</v>
      </c>
      <c r="C51" s="214"/>
      <c r="D51" s="214"/>
      <c r="E51" s="214"/>
      <c r="F51" s="214"/>
      <c r="G51" s="191"/>
    </row>
    <row r="52" spans="1:7" ht="24.75" customHeight="1">
      <c r="A52" s="210" t="s">
        <v>121</v>
      </c>
      <c r="B52" s="241" t="s">
        <v>122</v>
      </c>
      <c r="C52" s="243">
        <f>C53+C54+C55+C56</f>
        <v>745950.21</v>
      </c>
      <c r="D52" s="243">
        <f>D53+D54+D55+D56</f>
        <v>874516.03</v>
      </c>
      <c r="E52" s="209">
        <f>C52-D52</f>
        <v>-128565.82000000007</v>
      </c>
      <c r="F52" s="289">
        <f aca="true" t="shared" si="2" ref="F52:F59">D52/C52</f>
        <v>1.1723517444951186</v>
      </c>
      <c r="G52" s="191"/>
    </row>
    <row r="53" spans="1:7" ht="26.25" customHeight="1">
      <c r="A53" s="6" t="s">
        <v>60</v>
      </c>
      <c r="B53" s="5" t="s">
        <v>214</v>
      </c>
      <c r="C53" s="117">
        <f aca="true" t="shared" si="3" ref="C53:D56">C10</f>
        <v>330084.38</v>
      </c>
      <c r="D53" s="117">
        <f t="shared" si="3"/>
        <v>430455.72</v>
      </c>
      <c r="E53" s="117">
        <f>C53-D53</f>
        <v>-100371.33999999997</v>
      </c>
      <c r="F53" s="290">
        <f t="shared" si="2"/>
        <v>1.3040778239794322</v>
      </c>
      <c r="G53" s="199"/>
    </row>
    <row r="54" spans="1:7" ht="36" customHeight="1">
      <c r="A54" s="6" t="s">
        <v>54</v>
      </c>
      <c r="B54" s="5" t="s">
        <v>215</v>
      </c>
      <c r="C54" s="117">
        <f t="shared" si="3"/>
        <v>1956.47</v>
      </c>
      <c r="D54" s="117">
        <f t="shared" si="3"/>
        <v>2534.06</v>
      </c>
      <c r="E54" s="117">
        <f>C54-D54</f>
        <v>-577.5899999999999</v>
      </c>
      <c r="F54" s="290">
        <f t="shared" si="2"/>
        <v>1.29522047360808</v>
      </c>
      <c r="G54" s="199"/>
    </row>
    <row r="55" spans="1:7" ht="33" customHeight="1">
      <c r="A55" s="6" t="s">
        <v>56</v>
      </c>
      <c r="B55" s="5" t="s">
        <v>217</v>
      </c>
      <c r="C55" s="117">
        <f t="shared" si="3"/>
        <v>459684.38</v>
      </c>
      <c r="D55" s="117">
        <f t="shared" si="3"/>
        <v>495856.83</v>
      </c>
      <c r="E55" s="117">
        <f>C55-D55</f>
        <v>-36172.45000000001</v>
      </c>
      <c r="F55" s="290">
        <f t="shared" si="2"/>
        <v>1.0786897523035262</v>
      </c>
      <c r="G55" s="199"/>
    </row>
    <row r="56" spans="1:9" ht="35.25" customHeight="1">
      <c r="A56" s="6" t="s">
        <v>55</v>
      </c>
      <c r="B56" s="5" t="s">
        <v>216</v>
      </c>
      <c r="C56" s="117">
        <f t="shared" si="3"/>
        <v>-45775.02</v>
      </c>
      <c r="D56" s="117">
        <f t="shared" si="3"/>
        <v>-54330.58</v>
      </c>
      <c r="E56" s="117">
        <f>D56-C56</f>
        <v>-8555.560000000005</v>
      </c>
      <c r="F56" s="290">
        <f t="shared" si="2"/>
        <v>1.186904560609695</v>
      </c>
      <c r="G56" s="199"/>
      <c r="I56" s="131">
        <f>D53+D54+D55+D56</f>
        <v>874516.03</v>
      </c>
    </row>
    <row r="57" spans="1:7" ht="15.75" customHeight="1">
      <c r="A57" s="210" t="s">
        <v>123</v>
      </c>
      <c r="B57" s="213" t="s">
        <v>139</v>
      </c>
      <c r="C57" s="206">
        <f>C59</f>
        <v>4293451.17</v>
      </c>
      <c r="D57" s="206">
        <f>D58</f>
        <v>3910411.75</v>
      </c>
      <c r="E57" s="206">
        <f aca="true" t="shared" si="4" ref="E57:E82">C57-D57</f>
        <v>383039.4199999999</v>
      </c>
      <c r="F57" s="292">
        <f t="shared" si="2"/>
        <v>0.9107851924166638</v>
      </c>
      <c r="G57" s="200"/>
    </row>
    <row r="58" spans="1:7" ht="15.75" customHeight="1">
      <c r="A58" s="244" t="s">
        <v>3</v>
      </c>
      <c r="B58" s="245" t="s">
        <v>124</v>
      </c>
      <c r="C58" s="207">
        <f>C59</f>
        <v>4293451.17</v>
      </c>
      <c r="D58" s="207">
        <f>D59+D60+D61+D62</f>
        <v>3910411.75</v>
      </c>
      <c r="E58" s="207">
        <f>E59+E60+E62</f>
        <v>5490084.37</v>
      </c>
      <c r="F58" s="293">
        <f t="shared" si="2"/>
        <v>0.9107851924166638</v>
      </c>
      <c r="G58" s="200"/>
    </row>
    <row r="59" spans="1:7" ht="47.25" customHeight="1">
      <c r="A59" s="211" t="s">
        <v>224</v>
      </c>
      <c r="B59" s="213" t="s">
        <v>227</v>
      </c>
      <c r="C59" s="117">
        <f>C14</f>
        <v>4293451.17</v>
      </c>
      <c r="D59" s="117">
        <v>3889906.41</v>
      </c>
      <c r="E59" s="117">
        <v>5505648.12</v>
      </c>
      <c r="F59" s="291">
        <f t="shared" si="2"/>
        <v>0.9060092349903214</v>
      </c>
      <c r="G59" s="200"/>
    </row>
    <row r="60" spans="1:7" ht="64.5" customHeight="1">
      <c r="A60" s="211" t="s">
        <v>223</v>
      </c>
      <c r="B60" s="213" t="s">
        <v>228</v>
      </c>
      <c r="C60" s="117">
        <v>0</v>
      </c>
      <c r="D60" s="117">
        <v>15318.14</v>
      </c>
      <c r="E60" s="117">
        <f t="shared" si="4"/>
        <v>-15318.14</v>
      </c>
      <c r="F60" s="296" t="s">
        <v>117</v>
      </c>
      <c r="G60" s="200"/>
    </row>
    <row r="61" spans="1:7" ht="27" customHeight="1">
      <c r="A61" s="211" t="s">
        <v>225</v>
      </c>
      <c r="B61" s="213" t="s">
        <v>226</v>
      </c>
      <c r="C61" s="117">
        <v>0</v>
      </c>
      <c r="D61" s="117">
        <v>4941.59</v>
      </c>
      <c r="E61" s="117">
        <f>C61-D61</f>
        <v>-4941.59</v>
      </c>
      <c r="F61" s="296" t="s">
        <v>117</v>
      </c>
      <c r="G61" s="200"/>
    </row>
    <row r="62" spans="1:7" ht="26.25" customHeight="1">
      <c r="A62" s="211" t="s">
        <v>300</v>
      </c>
      <c r="B62" s="213" t="s">
        <v>301</v>
      </c>
      <c r="C62" s="117">
        <v>0</v>
      </c>
      <c r="D62" s="117">
        <v>245.61</v>
      </c>
      <c r="E62" s="117">
        <f t="shared" si="4"/>
        <v>-245.61</v>
      </c>
      <c r="F62" s="296" t="s">
        <v>117</v>
      </c>
      <c r="G62" s="200"/>
    </row>
    <row r="63" spans="1:7" ht="12.75">
      <c r="A63" s="210" t="s">
        <v>125</v>
      </c>
      <c r="B63" s="213" t="s">
        <v>140</v>
      </c>
      <c r="C63" s="206">
        <f>C64</f>
        <v>1538571.34</v>
      </c>
      <c r="D63" s="206">
        <f>D64</f>
        <v>1720395.87</v>
      </c>
      <c r="E63" s="206">
        <f t="shared" si="4"/>
        <v>-181824.53000000003</v>
      </c>
      <c r="F63" s="292">
        <f>D63/C63</f>
        <v>1.11817751005293</v>
      </c>
      <c r="G63" s="200"/>
    </row>
    <row r="64" spans="1:7" ht="12.75">
      <c r="A64" s="299" t="s">
        <v>62</v>
      </c>
      <c r="B64" s="394" t="s">
        <v>304</v>
      </c>
      <c r="C64" s="395">
        <f>C65+C66</f>
        <v>1538571.34</v>
      </c>
      <c r="D64" s="395">
        <f>D65+D66</f>
        <v>1720395.87</v>
      </c>
      <c r="E64" s="395">
        <f t="shared" si="4"/>
        <v>-181824.53000000003</v>
      </c>
      <c r="F64" s="396">
        <f>D64/C64</f>
        <v>1.11817751005293</v>
      </c>
      <c r="G64" s="200"/>
    </row>
    <row r="65" spans="1:7" ht="12.75">
      <c r="A65" s="212" t="s">
        <v>229</v>
      </c>
      <c r="B65" s="213" t="s">
        <v>230</v>
      </c>
      <c r="C65" s="117">
        <v>1538571.34</v>
      </c>
      <c r="D65" s="117">
        <v>1675395.87</v>
      </c>
      <c r="E65" s="117">
        <f>C65-D65</f>
        <v>-136824.53000000003</v>
      </c>
      <c r="F65" s="291">
        <f>D65/C65</f>
        <v>1.0889295975056965</v>
      </c>
      <c r="G65" s="200"/>
    </row>
    <row r="66" spans="1:7" ht="22.5">
      <c r="A66" s="212" t="s">
        <v>302</v>
      </c>
      <c r="B66" s="213" t="s">
        <v>303</v>
      </c>
      <c r="C66" s="117">
        <f>C18</f>
        <v>0</v>
      </c>
      <c r="D66" s="117">
        <v>45000</v>
      </c>
      <c r="E66" s="117">
        <f>C66-D66</f>
        <v>-45000</v>
      </c>
      <c r="F66" s="291" t="e">
        <f>D66/C66</f>
        <v>#DIV/0!</v>
      </c>
      <c r="G66" s="200"/>
    </row>
    <row r="67" spans="1:7" ht="12.75">
      <c r="A67" s="210" t="s">
        <v>126</v>
      </c>
      <c r="B67" s="241" t="s">
        <v>141</v>
      </c>
      <c r="C67" s="206">
        <f>C68+C70</f>
        <v>1623860.1400000001</v>
      </c>
      <c r="D67" s="206">
        <f>D68+D70</f>
        <v>2260341.44</v>
      </c>
      <c r="E67" s="206">
        <f t="shared" si="4"/>
        <v>-636481.2999999998</v>
      </c>
      <c r="F67" s="292">
        <f>D67/C67</f>
        <v>1.3919557382571135</v>
      </c>
      <c r="G67" s="200"/>
    </row>
    <row r="68" spans="1:7" ht="12.75">
      <c r="A68" s="299" t="s">
        <v>59</v>
      </c>
      <c r="B68" s="298" t="s">
        <v>131</v>
      </c>
      <c r="C68" s="300">
        <f>C69</f>
        <v>381418.33</v>
      </c>
      <c r="D68" s="300">
        <f>D69</f>
        <v>638110.08</v>
      </c>
      <c r="E68" s="300">
        <f>E69</f>
        <v>-256691.74999999994</v>
      </c>
      <c r="F68" s="301">
        <f>D68/C68</f>
        <v>1.672992695448066</v>
      </c>
      <c r="G68" s="200"/>
    </row>
    <row r="69" spans="1:7" ht="22.5">
      <c r="A69" s="212" t="s">
        <v>231</v>
      </c>
      <c r="B69" s="213" t="s">
        <v>232</v>
      </c>
      <c r="C69" s="117">
        <f>C15</f>
        <v>381418.33</v>
      </c>
      <c r="D69" s="117">
        <f>D15</f>
        <v>638110.08</v>
      </c>
      <c r="E69" s="117">
        <f t="shared" si="4"/>
        <v>-256691.74999999994</v>
      </c>
      <c r="F69" s="291">
        <f>D69/C69</f>
        <v>1.672992695448066</v>
      </c>
      <c r="G69" s="200"/>
    </row>
    <row r="70" spans="1:10" ht="12.75">
      <c r="A70" s="299" t="s">
        <v>130</v>
      </c>
      <c r="B70" s="298" t="s">
        <v>132</v>
      </c>
      <c r="C70" s="300">
        <f>C71+C72+C73</f>
        <v>1242441.81</v>
      </c>
      <c r="D70" s="300">
        <f>D71+D72+D73</f>
        <v>1622231.36</v>
      </c>
      <c r="E70" s="300">
        <f>E71+E72+E73</f>
        <v>-379789.55000000005</v>
      </c>
      <c r="F70" s="301">
        <f aca="true" t="shared" si="5" ref="F70:F82">D70/C70</f>
        <v>1.3056799497112868</v>
      </c>
      <c r="G70" s="200"/>
      <c r="J70" s="297"/>
    </row>
    <row r="71" spans="1:7" ht="22.5">
      <c r="A71" s="212" t="s">
        <v>127</v>
      </c>
      <c r="B71" s="213" t="s">
        <v>129</v>
      </c>
      <c r="C71" s="117">
        <f>C16</f>
        <v>1084191.02</v>
      </c>
      <c r="D71" s="117">
        <f>D16</f>
        <v>1361438.62</v>
      </c>
      <c r="E71" s="117">
        <f t="shared" si="4"/>
        <v>-277247.6000000001</v>
      </c>
      <c r="F71" s="291">
        <f t="shared" si="5"/>
        <v>1.2557184065221276</v>
      </c>
      <c r="G71" s="200"/>
    </row>
    <row r="72" spans="1:7" ht="22.5">
      <c r="A72" s="212" t="s">
        <v>128</v>
      </c>
      <c r="B72" s="213" t="s">
        <v>220</v>
      </c>
      <c r="C72" s="117">
        <f>C17</f>
        <v>158250.79</v>
      </c>
      <c r="D72" s="117">
        <f>D17</f>
        <v>260792.74</v>
      </c>
      <c r="E72" s="117">
        <f>C72-D72</f>
        <v>-102541.94999999998</v>
      </c>
      <c r="F72" s="291">
        <f>D72/C72</f>
        <v>1.6479711728453297</v>
      </c>
      <c r="G72" s="200"/>
    </row>
    <row r="73" spans="1:7" ht="25.5">
      <c r="A73" s="62" t="s">
        <v>234</v>
      </c>
      <c r="B73" s="5" t="s">
        <v>235</v>
      </c>
      <c r="C73" s="117">
        <v>0</v>
      </c>
      <c r="D73" s="117">
        <f>D18</f>
        <v>0</v>
      </c>
      <c r="E73" s="193">
        <f>C73-D73</f>
        <v>0</v>
      </c>
      <c r="F73" s="284" t="e">
        <f>D73/C73</f>
        <v>#DIV/0!</v>
      </c>
      <c r="G73" s="200"/>
    </row>
    <row r="74" spans="1:7" ht="21">
      <c r="A74" s="210" t="s">
        <v>133</v>
      </c>
      <c r="B74" s="241" t="s">
        <v>142</v>
      </c>
      <c r="C74" s="206">
        <f>C75+C76</f>
        <v>1491047.77</v>
      </c>
      <c r="D74" s="206">
        <f>D75+D76</f>
        <v>1557830.47</v>
      </c>
      <c r="E74" s="206">
        <f t="shared" si="4"/>
        <v>-66782.69999999995</v>
      </c>
      <c r="F74" s="292">
        <f t="shared" si="5"/>
        <v>1.0447891082657934</v>
      </c>
      <c r="G74" s="200"/>
    </row>
    <row r="75" spans="1:7" ht="58.5" customHeight="1">
      <c r="A75" s="13" t="s">
        <v>63</v>
      </c>
      <c r="B75" s="5" t="s">
        <v>104</v>
      </c>
      <c r="C75" s="117">
        <f>C20</f>
        <v>1291047.77</v>
      </c>
      <c r="D75" s="117">
        <f>D20</f>
        <v>1508230.47</v>
      </c>
      <c r="E75" s="117">
        <f t="shared" si="4"/>
        <v>-217182.69999999995</v>
      </c>
      <c r="F75" s="291">
        <f t="shared" si="5"/>
        <v>1.1682220480501662</v>
      </c>
      <c r="G75" s="200"/>
    </row>
    <row r="76" spans="1:7" ht="51">
      <c r="A76" s="13" t="s">
        <v>64</v>
      </c>
      <c r="B76" s="5" t="s">
        <v>24</v>
      </c>
      <c r="C76" s="117">
        <f>C21</f>
        <v>200000</v>
      </c>
      <c r="D76" s="117">
        <f>D21</f>
        <v>49600</v>
      </c>
      <c r="E76" s="117">
        <f t="shared" si="4"/>
        <v>150400</v>
      </c>
      <c r="F76" s="291">
        <f t="shared" si="5"/>
        <v>0.248</v>
      </c>
      <c r="G76" s="201"/>
    </row>
    <row r="77" spans="1:7" ht="21">
      <c r="A77" s="354" t="s">
        <v>221</v>
      </c>
      <c r="B77" s="241" t="s">
        <v>222</v>
      </c>
      <c r="C77" s="206">
        <f>C78</f>
        <v>0</v>
      </c>
      <c r="D77" s="206">
        <f>D78</f>
        <v>29117.82</v>
      </c>
      <c r="E77" s="206">
        <f>E78</f>
        <v>-29117.82</v>
      </c>
      <c r="F77" s="292" t="e">
        <f>F78</f>
        <v>#DIV/0!</v>
      </c>
      <c r="G77" s="201"/>
    </row>
    <row r="78" spans="1:7" ht="24">
      <c r="A78" s="198" t="s">
        <v>218</v>
      </c>
      <c r="B78" s="5" t="s">
        <v>219</v>
      </c>
      <c r="C78" s="117">
        <f>C22</f>
        <v>0</v>
      </c>
      <c r="D78" s="117">
        <f>D22</f>
        <v>29117.82</v>
      </c>
      <c r="E78" s="117">
        <f>C78-D78</f>
        <v>-29117.82</v>
      </c>
      <c r="F78" s="291" t="e">
        <f>D78/C78</f>
        <v>#DIV/0!</v>
      </c>
      <c r="G78" s="201"/>
    </row>
    <row r="79" spans="1:7" ht="12.75">
      <c r="A79" s="210" t="s">
        <v>134</v>
      </c>
      <c r="B79" s="241" t="s">
        <v>143</v>
      </c>
      <c r="C79" s="206">
        <f>C80</f>
        <v>178035.79</v>
      </c>
      <c r="D79" s="206">
        <f>D80</f>
        <v>411306.18</v>
      </c>
      <c r="E79" s="206">
        <f t="shared" si="4"/>
        <v>-233270.38999999998</v>
      </c>
      <c r="F79" s="292">
        <f t="shared" si="5"/>
        <v>2.3102443615410135</v>
      </c>
      <c r="G79" s="201"/>
    </row>
    <row r="80" spans="1:7" ht="44.25" customHeight="1">
      <c r="A80" s="13" t="s">
        <v>106</v>
      </c>
      <c r="B80" s="5" t="s">
        <v>111</v>
      </c>
      <c r="C80" s="117">
        <f>C23</f>
        <v>178035.79</v>
      </c>
      <c r="D80" s="117">
        <f>D23</f>
        <v>411306.18</v>
      </c>
      <c r="E80" s="117">
        <f t="shared" si="4"/>
        <v>-233270.38999999998</v>
      </c>
      <c r="F80" s="291">
        <f t="shared" si="5"/>
        <v>2.3102443615410135</v>
      </c>
      <c r="G80" s="199"/>
    </row>
    <row r="81" spans="1:7" ht="19.5" customHeight="1">
      <c r="A81" s="210" t="s">
        <v>135</v>
      </c>
      <c r="B81" s="241" t="s">
        <v>144</v>
      </c>
      <c r="C81" s="206">
        <f>C82</f>
        <v>19267247.71</v>
      </c>
      <c r="D81" s="206">
        <f>D82</f>
        <v>19267247.71</v>
      </c>
      <c r="E81" s="206">
        <f t="shared" si="4"/>
        <v>0</v>
      </c>
      <c r="F81" s="292">
        <f t="shared" si="5"/>
        <v>1</v>
      </c>
      <c r="G81" s="199"/>
    </row>
    <row r="82" spans="1:7" ht="25.5" customHeight="1">
      <c r="A82" s="244" t="s">
        <v>136</v>
      </c>
      <c r="B82" s="245" t="s">
        <v>137</v>
      </c>
      <c r="C82" s="207">
        <f>C83+C84+C85+C86</f>
        <v>19267247.71</v>
      </c>
      <c r="D82" s="207">
        <f>D83+D84+D85+D86</f>
        <v>19267247.71</v>
      </c>
      <c r="E82" s="207">
        <f t="shared" si="4"/>
        <v>0</v>
      </c>
      <c r="F82" s="293">
        <f t="shared" si="5"/>
        <v>1</v>
      </c>
      <c r="G82" s="199"/>
    </row>
    <row r="83" spans="1:7" ht="39" customHeight="1">
      <c r="A83" s="246" t="s">
        <v>272</v>
      </c>
      <c r="B83" s="368" t="s">
        <v>273</v>
      </c>
      <c r="C83" s="281">
        <v>0</v>
      </c>
      <c r="D83" s="281">
        <v>0</v>
      </c>
      <c r="E83" s="282">
        <f>C83-D83</f>
        <v>0</v>
      </c>
      <c r="F83" s="286" t="e">
        <f>D83/C83</f>
        <v>#DIV/0!</v>
      </c>
      <c r="G83" s="199"/>
    </row>
    <row r="84" spans="1:7" ht="66.75" customHeight="1">
      <c r="A84" s="246" t="s">
        <v>280</v>
      </c>
      <c r="B84" s="368" t="s">
        <v>274</v>
      </c>
      <c r="C84" s="281">
        <f aca="true" t="shared" si="6" ref="C84:D86">C26</f>
        <v>19137949.6</v>
      </c>
      <c r="D84" s="281">
        <f t="shared" si="6"/>
        <v>19137949.6</v>
      </c>
      <c r="E84" s="282">
        <f>C84-D84</f>
        <v>0</v>
      </c>
      <c r="F84" s="286">
        <f>D84/C84</f>
        <v>1</v>
      </c>
      <c r="G84" s="199"/>
    </row>
    <row r="85" spans="1:7" ht="25.5" customHeight="1">
      <c r="A85" s="246" t="s">
        <v>275</v>
      </c>
      <c r="B85" s="368" t="s">
        <v>276</v>
      </c>
      <c r="C85" s="281">
        <f t="shared" si="6"/>
        <v>25091.24</v>
      </c>
      <c r="D85" s="281">
        <f t="shared" si="6"/>
        <v>25091.24</v>
      </c>
      <c r="E85" s="282">
        <f>C85-D85</f>
        <v>0</v>
      </c>
      <c r="F85" s="286">
        <f>D85/C85</f>
        <v>1</v>
      </c>
      <c r="G85" s="199"/>
    </row>
    <row r="86" spans="1:7" ht="38.25">
      <c r="A86" s="246" t="s">
        <v>61</v>
      </c>
      <c r="B86" s="5" t="s">
        <v>233</v>
      </c>
      <c r="C86" s="117">
        <f t="shared" si="6"/>
        <v>104206.87</v>
      </c>
      <c r="D86" s="117">
        <f t="shared" si="6"/>
        <v>104206.87</v>
      </c>
      <c r="E86" s="117">
        <f>C86-D86</f>
        <v>0</v>
      </c>
      <c r="F86" s="291">
        <f>D86/C86</f>
        <v>1</v>
      </c>
      <c r="G86" s="200"/>
    </row>
    <row r="87" spans="1:7" ht="12.75">
      <c r="A87" s="127" t="s">
        <v>15</v>
      </c>
      <c r="B87" s="115"/>
      <c r="C87" s="122">
        <f>C81+C79+C77+C74+C67+C63+C57+C52</f>
        <v>29138164.130000003</v>
      </c>
      <c r="D87" s="120">
        <f>D81+D79+D77+D74+D67+D63+D57+D52</f>
        <v>30031167.270000003</v>
      </c>
      <c r="E87" s="120">
        <f>C87-D87</f>
        <v>-893003.1400000006</v>
      </c>
      <c r="F87" s="294">
        <f>D87/C87</f>
        <v>1.030647199872163</v>
      </c>
      <c r="G87" s="202"/>
    </row>
    <row r="88" spans="1:7" ht="12.75">
      <c r="A88" s="25"/>
      <c r="B88" s="26"/>
      <c r="C88" s="25"/>
      <c r="D88" s="25"/>
      <c r="E88" s="25"/>
      <c r="F88" s="27"/>
      <c r="G88" s="27"/>
    </row>
    <row r="89" spans="1:7" ht="12.75">
      <c r="A89" s="25"/>
      <c r="B89" s="26"/>
      <c r="C89" s="25"/>
      <c r="D89" s="25"/>
      <c r="E89" s="25"/>
      <c r="F89" s="27"/>
      <c r="G89" s="27"/>
    </row>
    <row r="90" spans="1:7" ht="12.75">
      <c r="A90" s="25"/>
      <c r="B90" s="26"/>
      <c r="C90" s="25"/>
      <c r="D90" s="25"/>
      <c r="E90" s="25"/>
      <c r="F90" s="27"/>
      <c r="G90" s="27"/>
    </row>
    <row r="91" spans="1:7" ht="12.75">
      <c r="A91" s="25"/>
      <c r="B91" s="26"/>
      <c r="C91" s="25"/>
      <c r="D91" s="25"/>
      <c r="E91" s="25"/>
      <c r="F91" s="27"/>
      <c r="G91" s="27"/>
    </row>
    <row r="92" spans="1:7" ht="12.75">
      <c r="A92" s="25"/>
      <c r="B92" s="26"/>
      <c r="C92" s="25"/>
      <c r="D92" s="25"/>
      <c r="E92" s="25"/>
      <c r="F92" s="27"/>
      <c r="G92" s="27"/>
    </row>
    <row r="93" spans="1:7" ht="12.75">
      <c r="A93" s="25"/>
      <c r="B93" s="26"/>
      <c r="C93" s="25"/>
      <c r="D93" s="25"/>
      <c r="E93" s="25"/>
      <c r="F93" s="27"/>
      <c r="G93" s="27"/>
    </row>
    <row r="94" spans="1:7" ht="12.75">
      <c r="A94" s="25"/>
      <c r="B94" s="26"/>
      <c r="C94" s="25"/>
      <c r="D94" s="25"/>
      <c r="E94" s="25"/>
      <c r="F94" s="27"/>
      <c r="G94" s="27"/>
    </row>
    <row r="95" spans="1:7" s="28" customFormat="1" ht="12.75">
      <c r="A95" s="25"/>
      <c r="B95" s="26"/>
      <c r="C95" s="25"/>
      <c r="D95" s="25"/>
      <c r="E95" s="25"/>
      <c r="F95" s="27"/>
      <c r="G95" s="27"/>
    </row>
    <row r="96" spans="1:7" s="28" customFormat="1" ht="87" customHeight="1">
      <c r="A96" s="25"/>
      <c r="B96" s="26"/>
      <c r="C96" s="380" t="s">
        <v>305</v>
      </c>
      <c r="D96" s="380"/>
      <c r="E96" s="380"/>
      <c r="F96" s="380"/>
      <c r="G96" s="380"/>
    </row>
    <row r="97" spans="1:7" ht="12.75">
      <c r="A97" s="8"/>
      <c r="B97" s="23"/>
      <c r="C97" s="8"/>
      <c r="D97" s="8"/>
      <c r="E97" s="8"/>
      <c r="F97" s="9"/>
      <c r="G97" s="8"/>
    </row>
    <row r="98" spans="1:7" ht="12.75">
      <c r="A98" s="8"/>
      <c r="B98" s="23" t="s">
        <v>4</v>
      </c>
      <c r="C98" s="8"/>
      <c r="D98" s="8"/>
      <c r="E98" s="8"/>
      <c r="F98" s="9"/>
      <c r="G98" s="8"/>
    </row>
    <row r="99" spans="1:7" ht="29.25" customHeight="1">
      <c r="A99" s="392" t="s">
        <v>306</v>
      </c>
      <c r="B99" s="393"/>
      <c r="C99" s="393"/>
      <c r="D99" s="393"/>
      <c r="E99" s="393"/>
      <c r="F99" s="393"/>
      <c r="G99" s="393"/>
    </row>
    <row r="100" spans="1:7" ht="63" customHeight="1">
      <c r="A100" s="12" t="s">
        <v>5</v>
      </c>
      <c r="B100" s="12" t="s">
        <v>138</v>
      </c>
      <c r="C100" s="4" t="s">
        <v>281</v>
      </c>
      <c r="D100" s="15" t="s">
        <v>307</v>
      </c>
      <c r="E100" s="184" t="s">
        <v>282</v>
      </c>
      <c r="F100" s="184" t="s">
        <v>115</v>
      </c>
      <c r="G100" s="216"/>
    </row>
    <row r="101" spans="1:7" ht="22.5" customHeight="1">
      <c r="A101" s="63" t="s">
        <v>13</v>
      </c>
      <c r="B101" s="12"/>
      <c r="C101" s="252">
        <f>C134</f>
        <v>48157798.44</v>
      </c>
      <c r="D101" s="253">
        <f>D134</f>
        <v>32836438.530000005</v>
      </c>
      <c r="E101" s="253">
        <f>C101-D101</f>
        <v>15321359.909999993</v>
      </c>
      <c r="F101" s="302">
        <f>F134</f>
        <v>0.6818509066794459</v>
      </c>
      <c r="G101" s="217"/>
    </row>
    <row r="102" spans="1:7" ht="12.75">
      <c r="A102" s="65" t="s">
        <v>6</v>
      </c>
      <c r="B102" s="66" t="s">
        <v>43</v>
      </c>
      <c r="C102" s="72"/>
      <c r="D102" s="73"/>
      <c r="E102" s="179"/>
      <c r="F102" s="303"/>
      <c r="G102" s="218"/>
    </row>
    <row r="103" spans="1:7" ht="37.5" customHeight="1">
      <c r="A103" s="249" t="s">
        <v>23</v>
      </c>
      <c r="B103" s="34" t="s">
        <v>7</v>
      </c>
      <c r="C103" s="250">
        <v>10623147.84</v>
      </c>
      <c r="D103" s="251">
        <v>4448456.26</v>
      </c>
      <c r="E103" s="251">
        <f>C103-D103</f>
        <v>6174691.58</v>
      </c>
      <c r="F103" s="304">
        <f>D103/C103</f>
        <v>0.4187512333444095</v>
      </c>
      <c r="G103" s="219"/>
    </row>
    <row r="104" spans="1:7" ht="24" customHeight="1">
      <c r="A104" s="41" t="s">
        <v>28</v>
      </c>
      <c r="B104" s="33" t="s">
        <v>25</v>
      </c>
      <c r="C104" s="82">
        <v>85878</v>
      </c>
      <c r="D104" s="175">
        <v>85878</v>
      </c>
      <c r="E104" s="175">
        <f>C104-D104</f>
        <v>0</v>
      </c>
      <c r="F104" s="305">
        <f>D104/C104</f>
        <v>1</v>
      </c>
      <c r="G104" s="222"/>
    </row>
    <row r="105" spans="1:7" ht="14.25" customHeight="1">
      <c r="A105" s="29" t="s">
        <v>8</v>
      </c>
      <c r="B105" s="29" t="s">
        <v>18</v>
      </c>
      <c r="C105" s="76">
        <v>20000</v>
      </c>
      <c r="D105" s="77">
        <v>0</v>
      </c>
      <c r="E105" s="77">
        <f>C105-D105</f>
        <v>20000</v>
      </c>
      <c r="F105" s="306">
        <v>0</v>
      </c>
      <c r="G105" s="199"/>
    </row>
    <row r="106" spans="1:7" ht="18" customHeight="1">
      <c r="A106" s="71" t="s">
        <v>75</v>
      </c>
      <c r="B106" s="356" t="s">
        <v>76</v>
      </c>
      <c r="C106" s="86">
        <v>46300</v>
      </c>
      <c r="D106" s="172">
        <v>40434.2</v>
      </c>
      <c r="E106" s="172">
        <f>C106-D106</f>
        <v>5865.800000000003</v>
      </c>
      <c r="F106" s="307">
        <f>D106/C106</f>
        <v>0.8733088552915766</v>
      </c>
      <c r="G106" s="225"/>
    </row>
    <row r="107" spans="1:7" ht="12.75">
      <c r="A107" s="68" t="s">
        <v>66</v>
      </c>
      <c r="B107" s="53"/>
      <c r="C107" s="123">
        <f>SUM(C103:C106)</f>
        <v>10775325.84</v>
      </c>
      <c r="D107" s="124">
        <f>SUM(D103:D106)</f>
        <v>4574768.46</v>
      </c>
      <c r="E107" s="174">
        <f>C107-D107</f>
        <v>6200557.38</v>
      </c>
      <c r="F107" s="308">
        <f>D107/C107</f>
        <v>0.4245596400451868</v>
      </c>
      <c r="G107" s="224"/>
    </row>
    <row r="108" spans="1:7" ht="12.75">
      <c r="A108" s="70"/>
      <c r="B108" s="70"/>
      <c r="C108" s="87"/>
      <c r="D108" s="88"/>
      <c r="E108" s="173"/>
      <c r="F108" s="309"/>
      <c r="G108" s="199"/>
    </row>
    <row r="109" spans="1:7" ht="12.75">
      <c r="A109" s="48" t="s">
        <v>10</v>
      </c>
      <c r="B109" s="58" t="s">
        <v>32</v>
      </c>
      <c r="C109" s="89"/>
      <c r="D109" s="90"/>
      <c r="E109" s="90"/>
      <c r="F109" s="310"/>
      <c r="G109" s="199"/>
    </row>
    <row r="110" spans="1:7" ht="12.75">
      <c r="A110" s="6" t="s">
        <v>29</v>
      </c>
      <c r="B110" s="29" t="s">
        <v>9</v>
      </c>
      <c r="C110" s="76">
        <v>246594.81</v>
      </c>
      <c r="D110" s="77">
        <v>104206.87</v>
      </c>
      <c r="E110" s="77">
        <f>C110-D110</f>
        <v>142387.94</v>
      </c>
      <c r="F110" s="306">
        <f>D110/C110</f>
        <v>0.4225833868928547</v>
      </c>
      <c r="G110" s="223"/>
    </row>
    <row r="111" spans="1:7" ht="12.75">
      <c r="A111" s="68" t="s">
        <v>65</v>
      </c>
      <c r="B111" s="53"/>
      <c r="C111" s="123">
        <f>SUM(C110)</f>
        <v>246594.81</v>
      </c>
      <c r="D111" s="124">
        <f>SUM(D110)</f>
        <v>104206.87</v>
      </c>
      <c r="E111" s="174">
        <f>C111-D111</f>
        <v>142387.94</v>
      </c>
      <c r="F111" s="308">
        <v>1</v>
      </c>
      <c r="G111" s="226"/>
    </row>
    <row r="112" spans="1:7" ht="12.75">
      <c r="A112" s="31"/>
      <c r="B112" s="31"/>
      <c r="C112" s="91"/>
      <c r="D112" s="92"/>
      <c r="E112" s="171"/>
      <c r="F112" s="310"/>
      <c r="G112" s="227"/>
    </row>
    <row r="113" spans="1:7" ht="12.75">
      <c r="A113" s="49" t="s">
        <v>20</v>
      </c>
      <c r="B113" s="59" t="s">
        <v>30</v>
      </c>
      <c r="C113" s="93"/>
      <c r="D113" s="94"/>
      <c r="E113" s="94"/>
      <c r="F113" s="311"/>
      <c r="G113" s="228"/>
    </row>
    <row r="114" spans="1:7" ht="12.75">
      <c r="A114" s="249" t="s">
        <v>31</v>
      </c>
      <c r="B114" s="34" t="s">
        <v>21</v>
      </c>
      <c r="C114" s="95">
        <v>21802729.6</v>
      </c>
      <c r="D114" s="96">
        <v>20631275.96</v>
      </c>
      <c r="E114" s="96">
        <f>C114-D114</f>
        <v>1171453.6400000006</v>
      </c>
      <c r="F114" s="312">
        <f>D114/C114</f>
        <v>0.9462703220426125</v>
      </c>
      <c r="G114" s="229"/>
    </row>
    <row r="115" spans="1:7" ht="12.75">
      <c r="A115" s="249" t="s">
        <v>266</v>
      </c>
      <c r="B115" s="34" t="s">
        <v>277</v>
      </c>
      <c r="C115" s="95">
        <v>680000</v>
      </c>
      <c r="D115" s="96">
        <v>288050</v>
      </c>
      <c r="E115" s="96">
        <f>C115-D115</f>
        <v>391950</v>
      </c>
      <c r="F115" s="312">
        <f>D115/C115</f>
        <v>0.42360294117647057</v>
      </c>
      <c r="G115" s="229"/>
    </row>
    <row r="116" spans="1:7" ht="12.75">
      <c r="A116" s="68" t="s">
        <v>67</v>
      </c>
      <c r="B116" s="53"/>
      <c r="C116" s="123">
        <f>SUM(C114:C115)</f>
        <v>22482729.6</v>
      </c>
      <c r="D116" s="124">
        <f>SUM(D114:D115)</f>
        <v>20919325.96</v>
      </c>
      <c r="E116" s="174">
        <f>SUM(E114:E115)</f>
        <v>1563403.6400000006</v>
      </c>
      <c r="F116" s="313">
        <v>0.9979</v>
      </c>
      <c r="G116" s="231"/>
    </row>
    <row r="117" spans="1:7" ht="12.75">
      <c r="A117" s="31"/>
      <c r="B117" s="31"/>
      <c r="C117" s="91"/>
      <c r="D117" s="92"/>
      <c r="E117" s="171"/>
      <c r="F117" s="314"/>
      <c r="G117" s="230"/>
    </row>
    <row r="118" spans="1:7" ht="12" customHeight="1">
      <c r="A118" s="50" t="s">
        <v>33</v>
      </c>
      <c r="B118" s="60" t="s">
        <v>34</v>
      </c>
      <c r="C118" s="91"/>
      <c r="D118" s="92"/>
      <c r="E118" s="171"/>
      <c r="F118" s="314"/>
      <c r="G118" s="232"/>
    </row>
    <row r="119" spans="1:7" ht="13.5">
      <c r="A119" s="41" t="s">
        <v>35</v>
      </c>
      <c r="B119" s="33" t="s">
        <v>36</v>
      </c>
      <c r="C119" s="79">
        <v>367111.6</v>
      </c>
      <c r="D119" s="170">
        <v>19699.2</v>
      </c>
      <c r="E119" s="170">
        <f>C119-D119</f>
        <v>347412.39999999997</v>
      </c>
      <c r="F119" s="315">
        <f>D119/C119</f>
        <v>0.053659976966132374</v>
      </c>
      <c r="G119" s="233"/>
    </row>
    <row r="120" spans="1:7" ht="13.5">
      <c r="A120" s="41" t="s">
        <v>14</v>
      </c>
      <c r="B120" s="33" t="s">
        <v>26</v>
      </c>
      <c r="C120" s="79">
        <v>1942336.59</v>
      </c>
      <c r="D120" s="170">
        <v>1207420.35</v>
      </c>
      <c r="E120" s="170">
        <f>C120-D120</f>
        <v>734916.24</v>
      </c>
      <c r="F120" s="315">
        <f>D120/C120</f>
        <v>0.6216329117292694</v>
      </c>
      <c r="G120" s="234"/>
    </row>
    <row r="121" spans="1:7" ht="12.75">
      <c r="A121" s="68" t="s">
        <v>68</v>
      </c>
      <c r="B121" s="53"/>
      <c r="C121" s="123">
        <f>SUM(C119:C120)</f>
        <v>2309448.19</v>
      </c>
      <c r="D121" s="124">
        <f>SUM(D119:D120)</f>
        <v>1227119.55</v>
      </c>
      <c r="E121" s="174">
        <f>C121-D121</f>
        <v>1082328.64</v>
      </c>
      <c r="F121" s="308">
        <f>D121/C121</f>
        <v>0.531347512065209</v>
      </c>
      <c r="G121" s="226"/>
    </row>
    <row r="122" spans="1:7" ht="12.75">
      <c r="A122" s="31"/>
      <c r="B122" s="31"/>
      <c r="C122" s="91"/>
      <c r="D122" s="92"/>
      <c r="E122" s="171"/>
      <c r="F122" s="310"/>
      <c r="G122" s="227"/>
    </row>
    <row r="123" spans="1:7" s="44" customFormat="1" ht="12.75">
      <c r="A123" s="51" t="s">
        <v>37</v>
      </c>
      <c r="B123" s="60" t="s">
        <v>38</v>
      </c>
      <c r="C123" s="91"/>
      <c r="D123" s="92"/>
      <c r="E123" s="171"/>
      <c r="F123" s="310"/>
      <c r="G123" s="199"/>
    </row>
    <row r="124" spans="1:7" s="44" customFormat="1" ht="12.75">
      <c r="A124" s="33" t="s">
        <v>39</v>
      </c>
      <c r="B124" s="33" t="s">
        <v>40</v>
      </c>
      <c r="C124" s="79">
        <v>11888156</v>
      </c>
      <c r="D124" s="98">
        <v>5798245.69</v>
      </c>
      <c r="E124" s="170">
        <f>C124-D124</f>
        <v>6089910.31</v>
      </c>
      <c r="F124" s="306">
        <f>D124/C124</f>
        <v>0.48773297473552674</v>
      </c>
      <c r="G124" s="223"/>
    </row>
    <row r="125" spans="1:7" s="44" customFormat="1" ht="12.75">
      <c r="A125" s="67" t="s">
        <v>69</v>
      </c>
      <c r="B125" s="54"/>
      <c r="C125" s="123">
        <f>SUM(C124)</f>
        <v>11888156</v>
      </c>
      <c r="D125" s="124">
        <f>SUM(D124)</f>
        <v>5798245.69</v>
      </c>
      <c r="E125" s="174">
        <f>C125-D125</f>
        <v>6089910.31</v>
      </c>
      <c r="F125" s="308">
        <f>F124</f>
        <v>0.48773297473552674</v>
      </c>
      <c r="G125" s="236"/>
    </row>
    <row r="126" spans="1:7" s="44" customFormat="1" ht="12.75">
      <c r="A126" s="39"/>
      <c r="B126" s="32"/>
      <c r="C126" s="91"/>
      <c r="D126" s="92"/>
      <c r="E126" s="171"/>
      <c r="F126" s="310"/>
      <c r="G126" s="201"/>
    </row>
    <row r="127" spans="1:7" s="44" customFormat="1" ht="12.75">
      <c r="A127" s="52" t="s">
        <v>239</v>
      </c>
      <c r="B127" s="60" t="s">
        <v>241</v>
      </c>
      <c r="C127" s="103"/>
      <c r="D127" s="104"/>
      <c r="E127" s="104"/>
      <c r="F127" s="310"/>
      <c r="G127" s="201"/>
    </row>
    <row r="128" spans="1:7" s="44" customFormat="1" ht="12.75">
      <c r="A128" s="35" t="s">
        <v>240</v>
      </c>
      <c r="B128" s="35" t="s">
        <v>242</v>
      </c>
      <c r="C128" s="101">
        <v>425544</v>
      </c>
      <c r="D128" s="102">
        <v>212772</v>
      </c>
      <c r="E128" s="102">
        <f>C128-D128</f>
        <v>212772</v>
      </c>
      <c r="F128" s="305">
        <f>D128/C128</f>
        <v>0.5</v>
      </c>
      <c r="G128" s="201"/>
    </row>
    <row r="129" spans="1:7" s="44" customFormat="1" ht="12.75">
      <c r="A129" s="68" t="s">
        <v>243</v>
      </c>
      <c r="B129" s="55"/>
      <c r="C129" s="125">
        <f>SUM(C128)</f>
        <v>425544</v>
      </c>
      <c r="D129" s="126">
        <f>SUM(D128)</f>
        <v>212772</v>
      </c>
      <c r="E129" s="126">
        <f>C129-D129</f>
        <v>212772</v>
      </c>
      <c r="F129" s="308">
        <f>D129/C129</f>
        <v>0.5</v>
      </c>
      <c r="G129" s="201"/>
    </row>
    <row r="130" spans="1:7" ht="12.75" customHeight="1">
      <c r="A130" s="52" t="s">
        <v>41</v>
      </c>
      <c r="B130" s="60" t="s">
        <v>42</v>
      </c>
      <c r="C130" s="103"/>
      <c r="D130" s="104"/>
      <c r="E130" s="104"/>
      <c r="F130" s="310"/>
      <c r="G130" s="237"/>
    </row>
    <row r="131" spans="1:7" ht="12.75">
      <c r="A131" s="35" t="s">
        <v>82</v>
      </c>
      <c r="B131" s="35" t="s">
        <v>81</v>
      </c>
      <c r="C131" s="101">
        <v>30000</v>
      </c>
      <c r="D131" s="102">
        <v>0</v>
      </c>
      <c r="E131" s="102">
        <f>C131-D131</f>
        <v>30000</v>
      </c>
      <c r="F131" s="305">
        <f>D131/C131</f>
        <v>0</v>
      </c>
      <c r="G131" s="238"/>
    </row>
    <row r="132" spans="1:7" ht="12.75" customHeight="1">
      <c r="A132" s="68" t="s">
        <v>70</v>
      </c>
      <c r="B132" s="55"/>
      <c r="C132" s="125">
        <f>SUM(C131)</f>
        <v>30000</v>
      </c>
      <c r="D132" s="126">
        <f>SUM(D131)</f>
        <v>0</v>
      </c>
      <c r="E132" s="126">
        <f>C132-D132</f>
        <v>30000</v>
      </c>
      <c r="F132" s="308">
        <f>D132/C132</f>
        <v>0</v>
      </c>
      <c r="G132" s="239"/>
    </row>
    <row r="133" spans="1:7" ht="20.25" customHeight="1">
      <c r="A133" s="47"/>
      <c r="B133" s="47"/>
      <c r="C133" s="103"/>
      <c r="D133" s="104"/>
      <c r="E133" s="104"/>
      <c r="F133" s="310"/>
      <c r="G133" s="227"/>
    </row>
    <row r="134" spans="1:7" ht="12.75">
      <c r="A134" s="21"/>
      <c r="B134" s="61" t="s">
        <v>13</v>
      </c>
      <c r="C134" s="106">
        <f>C132+C129+C125+C121+C116+C111+C107</f>
        <v>48157798.44</v>
      </c>
      <c r="D134" s="107">
        <f>D132+D129+D125+D121+D116+D111+D107</f>
        <v>32836438.530000005</v>
      </c>
      <c r="E134" s="107">
        <f>E132+E129+E125+E121+E116+E111+E107</f>
        <v>15321359.91</v>
      </c>
      <c r="F134" s="303">
        <f>D134/C134</f>
        <v>0.6818509066794459</v>
      </c>
      <c r="G134" s="240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84.75" customHeight="1">
      <c r="A140" s="165"/>
      <c r="B140" s="135"/>
      <c r="C140" s="391" t="s">
        <v>308</v>
      </c>
      <c r="D140" s="391"/>
      <c r="E140" s="391"/>
      <c r="F140" s="391"/>
      <c r="G140" s="391"/>
    </row>
    <row r="141" spans="1:7" ht="6.75" customHeight="1">
      <c r="A141" s="136"/>
      <c r="B141" s="137"/>
      <c r="C141" s="136"/>
      <c r="D141" s="136"/>
      <c r="E141" s="136"/>
      <c r="F141" s="136"/>
      <c r="G141" s="136"/>
    </row>
    <row r="142" spans="1:7" ht="14.25" customHeight="1">
      <c r="A142" s="390" t="s">
        <v>309</v>
      </c>
      <c r="B142" s="390"/>
      <c r="C142" s="390"/>
      <c r="D142" s="390"/>
      <c r="E142" s="390"/>
      <c r="F142" s="390"/>
      <c r="G142" s="390"/>
    </row>
    <row r="143" spans="1:7" ht="12.75">
      <c r="A143" s="138"/>
      <c r="B143" s="139"/>
      <c r="C143" s="138"/>
      <c r="D143" s="138"/>
      <c r="E143" s="138"/>
      <c r="F143" s="140"/>
      <c r="G143" s="138"/>
    </row>
    <row r="144" spans="1:7" ht="12.75">
      <c r="A144" s="138"/>
      <c r="B144" s="139" t="s">
        <v>4</v>
      </c>
      <c r="C144" s="138"/>
      <c r="D144" s="138"/>
      <c r="E144" s="138"/>
      <c r="F144" s="140"/>
      <c r="G144" s="138"/>
    </row>
    <row r="145" spans="1:7" ht="63" customHeight="1">
      <c r="A145" s="141" t="s">
        <v>5</v>
      </c>
      <c r="B145" s="142" t="s">
        <v>145</v>
      </c>
      <c r="C145" s="142" t="s">
        <v>283</v>
      </c>
      <c r="D145" s="143" t="s">
        <v>310</v>
      </c>
      <c r="E145" s="178" t="s">
        <v>282</v>
      </c>
      <c r="F145" s="178" t="s">
        <v>115</v>
      </c>
      <c r="G145" s="254"/>
    </row>
    <row r="146" spans="1:7" ht="12.75">
      <c r="A146" s="144" t="s">
        <v>13</v>
      </c>
      <c r="B146" s="145"/>
      <c r="C146" s="146">
        <f>C246</f>
        <v>48156994.64</v>
      </c>
      <c r="D146" s="147">
        <f>D246</f>
        <v>32836438.530000005</v>
      </c>
      <c r="E146" s="147">
        <f>C146-D146</f>
        <v>15320556.109999996</v>
      </c>
      <c r="F146" s="316">
        <f>D146/C146</f>
        <v>0.6818622876172076</v>
      </c>
      <c r="G146" s="255"/>
    </row>
    <row r="147" spans="1:7" ht="12.75">
      <c r="A147" s="142" t="s">
        <v>44</v>
      </c>
      <c r="B147" s="148">
        <v>703</v>
      </c>
      <c r="C147" s="149"/>
      <c r="D147" s="150"/>
      <c r="E147" s="150"/>
      <c r="F147" s="317"/>
      <c r="G147" s="256"/>
    </row>
    <row r="148" spans="1:7" ht="12.75">
      <c r="A148" s="151" t="s">
        <v>6</v>
      </c>
      <c r="B148" s="152" t="s">
        <v>45</v>
      </c>
      <c r="C148" s="153"/>
      <c r="D148" s="154"/>
      <c r="E148" s="176"/>
      <c r="F148" s="318"/>
      <c r="G148" s="257"/>
    </row>
    <row r="149" spans="1:7" ht="36" customHeight="1" thickBot="1">
      <c r="A149" s="267" t="s">
        <v>23</v>
      </c>
      <c r="B149" s="268" t="s">
        <v>16</v>
      </c>
      <c r="C149" s="269"/>
      <c r="D149" s="270"/>
      <c r="E149" s="270"/>
      <c r="F149" s="319"/>
      <c r="G149" s="258"/>
    </row>
    <row r="150" spans="1:7" ht="23.25" thickBot="1">
      <c r="A150" s="155" t="s">
        <v>83</v>
      </c>
      <c r="B150" s="156" t="s">
        <v>84</v>
      </c>
      <c r="C150" s="157">
        <f>C151+C152</f>
        <v>1236900</v>
      </c>
      <c r="D150" s="158">
        <f>D151+D152</f>
        <v>645393.6</v>
      </c>
      <c r="E150" s="158">
        <f aca="true" t="shared" si="7" ref="E150:E161">C150-D150</f>
        <v>591506.4</v>
      </c>
      <c r="F150" s="320">
        <f>D150/C150</f>
        <v>0.5217831675964104</v>
      </c>
      <c r="G150" s="259"/>
    </row>
    <row r="151" spans="1:7" ht="15" customHeight="1">
      <c r="A151" s="159" t="s">
        <v>150</v>
      </c>
      <c r="B151" s="159" t="s">
        <v>146</v>
      </c>
      <c r="C151" s="160">
        <v>950000</v>
      </c>
      <c r="D151" s="161">
        <v>495694</v>
      </c>
      <c r="E151" s="161">
        <f t="shared" si="7"/>
        <v>454306</v>
      </c>
      <c r="F151" s="321">
        <f aca="true" t="shared" si="8" ref="F151:F161">D151/C151</f>
        <v>0.5217831578947368</v>
      </c>
      <c r="G151" s="256"/>
    </row>
    <row r="152" spans="1:7" ht="25.5" customHeight="1" thickBot="1">
      <c r="A152" s="162" t="s">
        <v>177</v>
      </c>
      <c r="B152" s="159" t="s">
        <v>147</v>
      </c>
      <c r="C152" s="160">
        <v>286900</v>
      </c>
      <c r="D152" s="161">
        <v>149699.6</v>
      </c>
      <c r="E152" s="161">
        <f t="shared" si="7"/>
        <v>137200.4</v>
      </c>
      <c r="F152" s="321">
        <f t="shared" si="8"/>
        <v>0.5217831997211572</v>
      </c>
      <c r="G152" s="256"/>
    </row>
    <row r="153" spans="1:7" ht="23.25" thickBot="1">
      <c r="A153" s="155" t="s">
        <v>85</v>
      </c>
      <c r="B153" s="163" t="s">
        <v>86</v>
      </c>
      <c r="C153" s="157">
        <f>C154+C155+C156+C157+C158+C159+C160</f>
        <v>9385444.04</v>
      </c>
      <c r="D153" s="158">
        <f>D154+D155+D156+D157+D158+D159+D160</f>
        <v>3803062.6599999997</v>
      </c>
      <c r="E153" s="158">
        <f t="shared" si="7"/>
        <v>5582381.379999999</v>
      </c>
      <c r="F153" s="320">
        <f t="shared" si="8"/>
        <v>0.40520860214941945</v>
      </c>
      <c r="G153" s="259"/>
    </row>
    <row r="154" spans="1:7" ht="15" customHeight="1">
      <c r="A154" s="159" t="s">
        <v>150</v>
      </c>
      <c r="B154" s="159" t="s">
        <v>148</v>
      </c>
      <c r="C154" s="164">
        <v>4350000</v>
      </c>
      <c r="D154" s="161">
        <v>2085958.8</v>
      </c>
      <c r="E154" s="161">
        <f t="shared" si="7"/>
        <v>2264041.2</v>
      </c>
      <c r="F154" s="321">
        <f t="shared" si="8"/>
        <v>0.47953075862068967</v>
      </c>
      <c r="G154" s="256"/>
    </row>
    <row r="155" spans="1:7" ht="25.5" customHeight="1">
      <c r="A155" s="162" t="s">
        <v>177</v>
      </c>
      <c r="B155" s="159" t="s">
        <v>149</v>
      </c>
      <c r="C155" s="164">
        <v>1312896.2</v>
      </c>
      <c r="D155" s="161">
        <v>624766.43</v>
      </c>
      <c r="E155" s="161">
        <f t="shared" si="7"/>
        <v>688129.7699999999</v>
      </c>
      <c r="F155" s="321">
        <f t="shared" si="8"/>
        <v>0.4758688691459386</v>
      </c>
      <c r="G155" s="256"/>
    </row>
    <row r="156" spans="1:7" ht="18.75" customHeight="1">
      <c r="A156" s="162" t="s">
        <v>244</v>
      </c>
      <c r="B156" s="159" t="s">
        <v>245</v>
      </c>
      <c r="C156" s="164">
        <v>150600</v>
      </c>
      <c r="D156" s="161">
        <v>58837.9</v>
      </c>
      <c r="E156" s="161">
        <f>C156-D156</f>
        <v>91762.1</v>
      </c>
      <c r="F156" s="321">
        <f>D156/C156</f>
        <v>0.39068990703851264</v>
      </c>
      <c r="G156" s="256"/>
    </row>
    <row r="157" spans="1:7" ht="15.75" customHeight="1">
      <c r="A157" s="162" t="s">
        <v>180</v>
      </c>
      <c r="B157" s="159" t="s">
        <v>155</v>
      </c>
      <c r="C157" s="164">
        <v>2271947.84</v>
      </c>
      <c r="D157" s="161">
        <v>884695</v>
      </c>
      <c r="E157" s="161">
        <f t="shared" si="7"/>
        <v>1387252.8399999999</v>
      </c>
      <c r="F157" s="321">
        <f t="shared" si="8"/>
        <v>0.3893993446610113</v>
      </c>
      <c r="G157" s="256"/>
    </row>
    <row r="158" spans="1:7" ht="15" customHeight="1">
      <c r="A158" s="162" t="s">
        <v>246</v>
      </c>
      <c r="B158" s="159" t="s">
        <v>247</v>
      </c>
      <c r="C158" s="164">
        <v>1060000</v>
      </c>
      <c r="D158" s="161">
        <v>148804.53</v>
      </c>
      <c r="E158" s="161">
        <f>C158-D158</f>
        <v>911195.47</v>
      </c>
      <c r="F158" s="321">
        <f>D158/C158</f>
        <v>0.1403816320754717</v>
      </c>
      <c r="G158" s="256"/>
    </row>
    <row r="159" spans="1:7" ht="14.25" customHeight="1">
      <c r="A159" s="162" t="s">
        <v>153</v>
      </c>
      <c r="B159" s="159" t="s">
        <v>151</v>
      </c>
      <c r="C159" s="164">
        <v>200000</v>
      </c>
      <c r="D159" s="161">
        <v>0</v>
      </c>
      <c r="E159" s="161">
        <f t="shared" si="7"/>
        <v>200000</v>
      </c>
      <c r="F159" s="321">
        <f t="shared" si="8"/>
        <v>0</v>
      </c>
      <c r="G159" s="256"/>
    </row>
    <row r="160" spans="1:7" ht="17.25" customHeight="1">
      <c r="A160" s="162" t="s">
        <v>154</v>
      </c>
      <c r="B160" s="159" t="s">
        <v>152</v>
      </c>
      <c r="C160" s="164">
        <v>40000</v>
      </c>
      <c r="D160" s="161">
        <v>0</v>
      </c>
      <c r="E160" s="161">
        <f t="shared" si="7"/>
        <v>40000</v>
      </c>
      <c r="F160" s="321">
        <f t="shared" si="8"/>
        <v>0</v>
      </c>
      <c r="G160" s="256"/>
    </row>
    <row r="161" spans="1:7" ht="12.75">
      <c r="A161" s="271" t="s">
        <v>156</v>
      </c>
      <c r="B161" s="272"/>
      <c r="C161" s="273">
        <f>C150+C153</f>
        <v>10622344.04</v>
      </c>
      <c r="D161" s="274">
        <f>D153+D150</f>
        <v>4448456.26</v>
      </c>
      <c r="E161" s="274">
        <f t="shared" si="7"/>
        <v>6173887.779999999</v>
      </c>
      <c r="F161" s="322">
        <f t="shared" si="8"/>
        <v>0.4187829205351176</v>
      </c>
      <c r="G161" s="256"/>
    </row>
    <row r="162" spans="1:7" ht="12.75">
      <c r="A162" s="31"/>
      <c r="B162" s="31"/>
      <c r="C162" s="91"/>
      <c r="D162" s="105"/>
      <c r="E162" s="105"/>
      <c r="F162" s="310"/>
      <c r="G162" s="227"/>
    </row>
    <row r="163" spans="1:7" ht="21">
      <c r="A163" s="39" t="s">
        <v>28</v>
      </c>
      <c r="B163" s="57" t="s">
        <v>46</v>
      </c>
      <c r="C163" s="80"/>
      <c r="D163" s="81"/>
      <c r="E163" s="188"/>
      <c r="F163" s="323"/>
      <c r="G163" s="222"/>
    </row>
    <row r="164" spans="1:7" ht="35.25" customHeight="1">
      <c r="A164" s="369" t="s">
        <v>284</v>
      </c>
      <c r="B164" s="370" t="s">
        <v>285</v>
      </c>
      <c r="C164" s="99">
        <f>C165</f>
        <v>29778</v>
      </c>
      <c r="D164" s="187">
        <f>D165</f>
        <v>29778</v>
      </c>
      <c r="E164" s="187">
        <f>C164-D164</f>
        <v>0</v>
      </c>
      <c r="F164" s="332">
        <v>0</v>
      </c>
      <c r="G164" s="222"/>
    </row>
    <row r="165" spans="1:7" ht="13.5" thickBot="1">
      <c r="A165" s="41" t="s">
        <v>159</v>
      </c>
      <c r="B165" s="64" t="s">
        <v>285</v>
      </c>
      <c r="C165" s="82">
        <v>29778</v>
      </c>
      <c r="D165" s="175">
        <v>29778</v>
      </c>
      <c r="E165" s="175">
        <f>C165-D165</f>
        <v>0</v>
      </c>
      <c r="F165" s="305">
        <v>0</v>
      </c>
      <c r="G165" s="222"/>
    </row>
    <row r="166" spans="1:7" ht="27" customHeight="1" thickBot="1">
      <c r="A166" s="46" t="s">
        <v>158</v>
      </c>
      <c r="B166" s="42" t="s">
        <v>87</v>
      </c>
      <c r="C166" s="99">
        <f>C167</f>
        <v>56100</v>
      </c>
      <c r="D166" s="187">
        <f>D167</f>
        <v>56100</v>
      </c>
      <c r="E166" s="187">
        <f>C166-D166</f>
        <v>0</v>
      </c>
      <c r="F166" s="332">
        <v>0</v>
      </c>
      <c r="G166" s="223"/>
    </row>
    <row r="167" spans="1:7" ht="12.75">
      <c r="A167" s="41" t="s">
        <v>159</v>
      </c>
      <c r="B167" s="33" t="s">
        <v>157</v>
      </c>
      <c r="C167" s="82">
        <v>56100</v>
      </c>
      <c r="D167" s="83">
        <v>56100</v>
      </c>
      <c r="E167" s="175">
        <f>C167-D167</f>
        <v>0</v>
      </c>
      <c r="F167" s="305">
        <v>0</v>
      </c>
      <c r="G167" s="222"/>
    </row>
    <row r="168" spans="1:7" ht="12.75">
      <c r="A168" s="275" t="s">
        <v>156</v>
      </c>
      <c r="B168" s="276"/>
      <c r="C168" s="277">
        <f>C166+C164</f>
        <v>85878</v>
      </c>
      <c r="D168" s="278">
        <f>D166+D164</f>
        <v>85878</v>
      </c>
      <c r="E168" s="278">
        <f>C168-D168</f>
        <v>0</v>
      </c>
      <c r="F168" s="324">
        <v>0</v>
      </c>
      <c r="G168" s="222"/>
    </row>
    <row r="169" spans="1:7" ht="12.75">
      <c r="A169" s="31"/>
      <c r="B169" s="31"/>
      <c r="C169" s="91"/>
      <c r="D169" s="105"/>
      <c r="E169" s="105"/>
      <c r="F169" s="310"/>
      <c r="G169" s="224"/>
    </row>
    <row r="170" spans="1:7" ht="13.5" thickBot="1">
      <c r="A170" s="37" t="s">
        <v>8</v>
      </c>
      <c r="B170" s="37" t="s">
        <v>19</v>
      </c>
      <c r="C170" s="76"/>
      <c r="D170" s="77"/>
      <c r="E170" s="77"/>
      <c r="F170" s="306"/>
      <c r="G170" s="199"/>
    </row>
    <row r="171" spans="1:7" ht="13.5" thickBot="1">
      <c r="A171" s="36" t="s">
        <v>88</v>
      </c>
      <c r="B171" s="29" t="s">
        <v>89</v>
      </c>
      <c r="C171" s="76">
        <v>20000</v>
      </c>
      <c r="D171" s="77">
        <v>0</v>
      </c>
      <c r="E171" s="77">
        <f>C171-D171</f>
        <v>20000</v>
      </c>
      <c r="F171" s="306">
        <v>0</v>
      </c>
      <c r="G171" s="199"/>
    </row>
    <row r="172" spans="1:7" ht="12.75">
      <c r="A172" s="275" t="s">
        <v>156</v>
      </c>
      <c r="B172" s="276"/>
      <c r="C172" s="277">
        <f>C171</f>
        <v>20000</v>
      </c>
      <c r="D172" s="278">
        <f>D171</f>
        <v>0</v>
      </c>
      <c r="E172" s="278">
        <f>C172-D172</f>
        <v>20000</v>
      </c>
      <c r="F172" s="324">
        <v>0</v>
      </c>
      <c r="G172" s="221"/>
    </row>
    <row r="173" spans="1:7" ht="12.75">
      <c r="A173" s="31"/>
      <c r="B173" s="31"/>
      <c r="C173" s="91"/>
      <c r="D173" s="105"/>
      <c r="E173" s="105"/>
      <c r="F173" s="310"/>
      <c r="G173" s="201"/>
    </row>
    <row r="174" spans="1:7" ht="18" customHeight="1">
      <c r="A174" s="108" t="s">
        <v>75</v>
      </c>
      <c r="B174" s="40" t="s">
        <v>90</v>
      </c>
      <c r="C174" s="91"/>
      <c r="D174" s="105"/>
      <c r="E174" s="105"/>
      <c r="F174" s="310"/>
      <c r="G174" s="201"/>
    </row>
    <row r="175" spans="1:7" ht="15" customHeight="1">
      <c r="A175" s="41" t="s">
        <v>77</v>
      </c>
      <c r="B175" s="33" t="s">
        <v>91</v>
      </c>
      <c r="C175" s="79">
        <f>C176</f>
        <v>46300</v>
      </c>
      <c r="D175" s="85">
        <f>D176</f>
        <v>40434.2</v>
      </c>
      <c r="E175" s="85">
        <f>C175-D175</f>
        <v>5865.800000000003</v>
      </c>
      <c r="F175" s="306">
        <f>D175/C175</f>
        <v>0.8733088552915766</v>
      </c>
      <c r="G175" s="260"/>
    </row>
    <row r="176" spans="1:7" ht="15" customHeight="1">
      <c r="A176" s="41" t="s">
        <v>154</v>
      </c>
      <c r="B176" s="33" t="s">
        <v>248</v>
      </c>
      <c r="C176" s="79">
        <v>46300</v>
      </c>
      <c r="D176" s="85">
        <v>40434.2</v>
      </c>
      <c r="E176" s="85">
        <f>C176-D176</f>
        <v>5865.800000000003</v>
      </c>
      <c r="F176" s="306">
        <f>D176/C176</f>
        <v>0.8733088552915766</v>
      </c>
      <c r="G176" s="260"/>
    </row>
    <row r="177" spans="1:7" ht="12.75">
      <c r="A177" s="275" t="s">
        <v>156</v>
      </c>
      <c r="B177" s="276"/>
      <c r="C177" s="277">
        <f>C176</f>
        <v>46300</v>
      </c>
      <c r="D177" s="278">
        <f>D175</f>
        <v>40434.2</v>
      </c>
      <c r="E177" s="278">
        <f>E176</f>
        <v>5865.800000000003</v>
      </c>
      <c r="F177" s="324">
        <f>D177/C177</f>
        <v>0.8733088552915766</v>
      </c>
      <c r="G177" s="261"/>
    </row>
    <row r="178" spans="1:7" ht="12.75">
      <c r="A178" s="68" t="s">
        <v>74</v>
      </c>
      <c r="B178" s="53"/>
      <c r="C178" s="123">
        <f>C177+C172+C168+C161</f>
        <v>10774522.04</v>
      </c>
      <c r="D178" s="124">
        <f>D177+D172+D168+D161</f>
        <v>4574768.46</v>
      </c>
      <c r="E178" s="174">
        <f>C178-D178</f>
        <v>6199753.579999999</v>
      </c>
      <c r="F178" s="308">
        <f>D178/C178</f>
        <v>0.4245913130082567</v>
      </c>
      <c r="G178" s="224"/>
    </row>
    <row r="179" spans="1:7" ht="8.25" customHeight="1">
      <c r="A179" s="31"/>
      <c r="B179" s="31"/>
      <c r="C179" s="91"/>
      <c r="D179" s="92"/>
      <c r="E179" s="171"/>
      <c r="F179" s="310"/>
      <c r="G179" s="227"/>
    </row>
    <row r="180" spans="1:7" ht="12.75">
      <c r="A180" s="48" t="s">
        <v>10</v>
      </c>
      <c r="B180" s="58" t="s">
        <v>47</v>
      </c>
      <c r="C180" s="89"/>
      <c r="D180" s="90"/>
      <c r="E180" s="90"/>
      <c r="F180" s="310"/>
      <c r="G180" s="199"/>
    </row>
    <row r="181" spans="1:7" ht="13.5" thickBot="1">
      <c r="A181" s="279" t="s">
        <v>29</v>
      </c>
      <c r="B181" s="37" t="s">
        <v>17</v>
      </c>
      <c r="C181" s="89"/>
      <c r="D181" s="90"/>
      <c r="E181" s="90"/>
      <c r="F181" s="310"/>
      <c r="G181" s="223"/>
    </row>
    <row r="182" spans="1:7" ht="28.5" customHeight="1" thickBot="1">
      <c r="A182" s="36" t="s">
        <v>78</v>
      </c>
      <c r="B182" s="29" t="s">
        <v>92</v>
      </c>
      <c r="C182" s="76">
        <f>C183+C184</f>
        <v>246594.81</v>
      </c>
      <c r="D182" s="77">
        <f>D183+D184</f>
        <v>104206.87</v>
      </c>
      <c r="E182" s="77">
        <f>C182-D182</f>
        <v>142387.94</v>
      </c>
      <c r="F182" s="306">
        <f>D182/C182</f>
        <v>0.4225833868928547</v>
      </c>
      <c r="G182" s="223"/>
    </row>
    <row r="183" spans="1:7" ht="12.75">
      <c r="A183" s="159" t="s">
        <v>150</v>
      </c>
      <c r="B183" s="29" t="s">
        <v>160</v>
      </c>
      <c r="C183" s="76">
        <v>189397</v>
      </c>
      <c r="D183" s="77">
        <v>80036</v>
      </c>
      <c r="E183" s="77">
        <f>C183-D183</f>
        <v>109361</v>
      </c>
      <c r="F183" s="306">
        <f>D183/C183</f>
        <v>0.42258325105466293</v>
      </c>
      <c r="G183" s="199"/>
    </row>
    <row r="184" spans="1:7" ht="22.5">
      <c r="A184" s="162" t="s">
        <v>177</v>
      </c>
      <c r="B184" s="29" t="s">
        <v>161</v>
      </c>
      <c r="C184" s="76">
        <v>57197.81</v>
      </c>
      <c r="D184" s="77">
        <v>24170.87</v>
      </c>
      <c r="E184" s="77">
        <f>C184-D184</f>
        <v>33026.94</v>
      </c>
      <c r="F184" s="306">
        <f>D184/C184</f>
        <v>0.42258383668885224</v>
      </c>
      <c r="G184" s="199"/>
    </row>
    <row r="185" spans="1:7" ht="12.75">
      <c r="A185" s="68" t="s">
        <v>73</v>
      </c>
      <c r="B185" s="53"/>
      <c r="C185" s="123">
        <f>SUM(C183:C184)</f>
        <v>246594.81</v>
      </c>
      <c r="D185" s="124">
        <f>SUM(D183:D184)</f>
        <v>104206.87</v>
      </c>
      <c r="E185" s="174">
        <f>C185-D185</f>
        <v>142387.94</v>
      </c>
      <c r="F185" s="308">
        <f>D185/C185</f>
        <v>0.4225833868928547</v>
      </c>
      <c r="G185" s="226"/>
    </row>
    <row r="186" spans="1:7" ht="7.5" customHeight="1">
      <c r="A186" s="31"/>
      <c r="B186" s="31"/>
      <c r="C186" s="91"/>
      <c r="D186" s="92"/>
      <c r="E186" s="171"/>
      <c r="F186" s="310"/>
      <c r="G186" s="227"/>
    </row>
    <row r="187" spans="1:7" ht="15.75" customHeight="1">
      <c r="A187" s="49" t="s">
        <v>20</v>
      </c>
      <c r="B187" s="59" t="s">
        <v>48</v>
      </c>
      <c r="C187" s="93"/>
      <c r="D187" s="94"/>
      <c r="E187" s="94"/>
      <c r="F187" s="311"/>
      <c r="G187" s="228"/>
    </row>
    <row r="188" spans="1:7" ht="17.25" customHeight="1">
      <c r="A188" s="247" t="s">
        <v>31</v>
      </c>
      <c r="B188" s="248" t="s">
        <v>22</v>
      </c>
      <c r="C188" s="93"/>
      <c r="D188" s="94"/>
      <c r="E188" s="94"/>
      <c r="F188" s="311"/>
      <c r="G188" s="229"/>
    </row>
    <row r="189" spans="1:7" ht="19.5" customHeight="1" thickBot="1">
      <c r="A189" s="334" t="s">
        <v>93</v>
      </c>
      <c r="B189" s="342" t="s">
        <v>107</v>
      </c>
      <c r="C189" s="343">
        <f>C190+C191</f>
        <v>2274209.6</v>
      </c>
      <c r="D189" s="344">
        <f>D190+D191</f>
        <v>1102755.96</v>
      </c>
      <c r="E189" s="344">
        <f>E190+E191</f>
        <v>1171453.6400000001</v>
      </c>
      <c r="F189" s="345">
        <f>D189/C189</f>
        <v>0.48489636135561115</v>
      </c>
      <c r="G189" s="262"/>
    </row>
    <row r="190" spans="1:7" ht="15.75" customHeight="1">
      <c r="A190" s="162" t="s">
        <v>180</v>
      </c>
      <c r="B190" s="34" t="s">
        <v>163</v>
      </c>
      <c r="C190" s="95">
        <v>1405139.6</v>
      </c>
      <c r="D190" s="96">
        <v>693429</v>
      </c>
      <c r="E190" s="96">
        <f>C190-D190</f>
        <v>711710.6000000001</v>
      </c>
      <c r="F190" s="312">
        <f>D190/C190</f>
        <v>0.4934947388857306</v>
      </c>
      <c r="G190" s="262"/>
    </row>
    <row r="191" spans="1:7" ht="15.75" customHeight="1">
      <c r="A191" s="162" t="s">
        <v>246</v>
      </c>
      <c r="B191" s="34" t="s">
        <v>249</v>
      </c>
      <c r="C191" s="95">
        <v>869070</v>
      </c>
      <c r="D191" s="96">
        <v>409326.96</v>
      </c>
      <c r="E191" s="96">
        <f>C191-D191</f>
        <v>459743.04</v>
      </c>
      <c r="F191" s="312">
        <f>D191/C191</f>
        <v>0.4709942352169561</v>
      </c>
      <c r="G191" s="262"/>
    </row>
    <row r="192" spans="1:7" ht="15.75" customHeight="1">
      <c r="A192" s="366" t="s">
        <v>286</v>
      </c>
      <c r="B192" s="342" t="s">
        <v>278</v>
      </c>
      <c r="C192" s="343">
        <f>C193</f>
        <v>19528520</v>
      </c>
      <c r="D192" s="344">
        <f>D193</f>
        <v>19528520</v>
      </c>
      <c r="E192" s="344">
        <f>E193</f>
        <v>0</v>
      </c>
      <c r="F192" s="345">
        <f>F193</f>
        <v>1</v>
      </c>
      <c r="G192" s="262"/>
    </row>
    <row r="193" spans="1:7" ht="15.75" customHeight="1">
      <c r="A193" s="162" t="s">
        <v>164</v>
      </c>
      <c r="B193" s="34" t="s">
        <v>287</v>
      </c>
      <c r="C193" s="95">
        <v>19528520</v>
      </c>
      <c r="D193" s="96">
        <v>19528520</v>
      </c>
      <c r="E193" s="96">
        <f>C193-D193</f>
        <v>0</v>
      </c>
      <c r="F193" s="312">
        <f>D193/C193</f>
        <v>1</v>
      </c>
      <c r="G193" s="262"/>
    </row>
    <row r="194" spans="1:7" ht="15.75" customHeight="1">
      <c r="A194" s="366" t="s">
        <v>266</v>
      </c>
      <c r="B194" s="367" t="s">
        <v>267</v>
      </c>
      <c r="C194" s="343">
        <f>C195</f>
        <v>680000</v>
      </c>
      <c r="D194" s="344">
        <f>D195</f>
        <v>288050</v>
      </c>
      <c r="E194" s="344">
        <f>E195</f>
        <v>391950</v>
      </c>
      <c r="F194" s="345">
        <f>F195</f>
        <v>0.42360294117647057</v>
      </c>
      <c r="G194" s="262"/>
    </row>
    <row r="195" spans="1:7" ht="15.75" customHeight="1">
      <c r="A195" s="162" t="s">
        <v>252</v>
      </c>
      <c r="B195" s="365" t="s">
        <v>268</v>
      </c>
      <c r="C195" s="95">
        <v>680000</v>
      </c>
      <c r="D195" s="96">
        <v>288050</v>
      </c>
      <c r="E195" s="96">
        <f>C195-D195</f>
        <v>391950</v>
      </c>
      <c r="F195" s="312">
        <f>D195/C195</f>
        <v>0.42360294117647057</v>
      </c>
      <c r="G195" s="262"/>
    </row>
    <row r="196" spans="1:7" ht="12.75">
      <c r="A196" s="68" t="s">
        <v>72</v>
      </c>
      <c r="B196" s="53"/>
      <c r="C196" s="123">
        <f>C194+C192+C189</f>
        <v>22482729.6</v>
      </c>
      <c r="D196" s="124">
        <f>D194+D192+D189</f>
        <v>20919325.96</v>
      </c>
      <c r="E196" s="174">
        <f>E194+E192+E189</f>
        <v>1563403.6400000001</v>
      </c>
      <c r="F196" s="313">
        <f>D196/C196</f>
        <v>0.9304620182773536</v>
      </c>
      <c r="G196" s="231"/>
    </row>
    <row r="197" spans="1:7" ht="7.5" customHeight="1">
      <c r="A197" s="129"/>
      <c r="B197" s="31"/>
      <c r="C197" s="130"/>
      <c r="D197" s="105"/>
      <c r="E197" s="105"/>
      <c r="F197" s="325"/>
      <c r="G197" s="263"/>
    </row>
    <row r="198" spans="1:7" ht="12.75">
      <c r="A198" s="50" t="s">
        <v>33</v>
      </c>
      <c r="B198" s="60" t="s">
        <v>49</v>
      </c>
      <c r="C198" s="91"/>
      <c r="D198" s="92"/>
      <c r="E198" s="171"/>
      <c r="F198" s="314"/>
      <c r="G198" s="232"/>
    </row>
    <row r="199" spans="1:7" ht="13.5">
      <c r="A199" s="45" t="s">
        <v>35</v>
      </c>
      <c r="B199" s="42" t="s">
        <v>50</v>
      </c>
      <c r="C199" s="97">
        <f aca="true" t="shared" si="9" ref="C199:E200">C200</f>
        <v>367111.6</v>
      </c>
      <c r="D199" s="166">
        <f t="shared" si="9"/>
        <v>19699.2</v>
      </c>
      <c r="E199" s="190">
        <f t="shared" si="9"/>
        <v>347412.39999999997</v>
      </c>
      <c r="F199" s="326">
        <f>D199/C199</f>
        <v>0.053659976966132374</v>
      </c>
      <c r="G199" s="264"/>
    </row>
    <row r="200" spans="1:7" ht="13.5">
      <c r="A200" s="335" t="s">
        <v>105</v>
      </c>
      <c r="B200" s="338" t="s">
        <v>236</v>
      </c>
      <c r="C200" s="336">
        <f t="shared" si="9"/>
        <v>367111.6</v>
      </c>
      <c r="D200" s="337">
        <f t="shared" si="9"/>
        <v>19699.2</v>
      </c>
      <c r="E200" s="337">
        <f t="shared" si="9"/>
        <v>347412.39999999997</v>
      </c>
      <c r="F200" s="315"/>
      <c r="G200" s="264"/>
    </row>
    <row r="201" spans="1:7" ht="12.75">
      <c r="A201" s="41" t="s">
        <v>237</v>
      </c>
      <c r="B201" s="64" t="s">
        <v>238</v>
      </c>
      <c r="C201" s="79">
        <v>367111.6</v>
      </c>
      <c r="D201" s="170">
        <v>19699.2</v>
      </c>
      <c r="E201" s="170">
        <f>C201-D201</f>
        <v>347412.39999999997</v>
      </c>
      <c r="F201" s="327">
        <f>D201/C201</f>
        <v>0.053659976966132374</v>
      </c>
      <c r="G201" s="264"/>
    </row>
    <row r="202" spans="1:7" ht="15" customHeight="1">
      <c r="A202" s="43" t="s">
        <v>14</v>
      </c>
      <c r="B202" s="38" t="s">
        <v>27</v>
      </c>
      <c r="C202" s="74">
        <f>C203+C205</f>
        <v>1942336.59</v>
      </c>
      <c r="D202" s="75">
        <f>D203+D205</f>
        <v>1207420.35</v>
      </c>
      <c r="E202" s="189">
        <f>E203+E205</f>
        <v>719916.2400000001</v>
      </c>
      <c r="F202" s="328"/>
      <c r="G202" s="220"/>
    </row>
    <row r="203" spans="1:7" ht="27" customHeight="1">
      <c r="A203" s="341" t="s">
        <v>250</v>
      </c>
      <c r="B203" s="339" t="s">
        <v>251</v>
      </c>
      <c r="C203" s="168">
        <f>C204</f>
        <v>420000</v>
      </c>
      <c r="D203" s="169">
        <f>D204</f>
        <v>170708</v>
      </c>
      <c r="E203" s="177">
        <f aca="true" t="shared" si="10" ref="E203:E209">C203-D203</f>
        <v>249292</v>
      </c>
      <c r="F203" s="329">
        <f aca="true" t="shared" si="11" ref="F203:F210">D203/C203</f>
        <v>0.40644761904761906</v>
      </c>
      <c r="G203" s="265"/>
    </row>
    <row r="204" spans="1:7" ht="18" customHeight="1">
      <c r="A204" s="340" t="s">
        <v>252</v>
      </c>
      <c r="B204" s="29" t="s">
        <v>253</v>
      </c>
      <c r="C204" s="76">
        <v>420000</v>
      </c>
      <c r="D204" s="77">
        <v>170708</v>
      </c>
      <c r="E204" s="77">
        <f t="shared" si="10"/>
        <v>249292</v>
      </c>
      <c r="F204" s="330">
        <f t="shared" si="11"/>
        <v>0.40644761904761906</v>
      </c>
      <c r="G204" s="199"/>
    </row>
    <row r="205" spans="1:7" ht="27" customHeight="1">
      <c r="A205" s="109" t="s">
        <v>79</v>
      </c>
      <c r="B205" s="167" t="s">
        <v>94</v>
      </c>
      <c r="C205" s="168">
        <f>C206+C207+C208+C209</f>
        <v>1522336.59</v>
      </c>
      <c r="D205" s="169">
        <f>D206+D207+D208+D209</f>
        <v>1036712.35</v>
      </c>
      <c r="E205" s="177">
        <f>E206+E207+E209</f>
        <v>470624.2400000001</v>
      </c>
      <c r="F205" s="331">
        <f t="shared" si="11"/>
        <v>0.681000743731713</v>
      </c>
      <c r="G205" s="265"/>
    </row>
    <row r="206" spans="1:7" ht="16.5" customHeight="1">
      <c r="A206" s="162" t="s">
        <v>180</v>
      </c>
      <c r="B206" s="29" t="s">
        <v>165</v>
      </c>
      <c r="C206" s="76">
        <v>1299901.59</v>
      </c>
      <c r="D206" s="77">
        <v>875381</v>
      </c>
      <c r="E206" s="77">
        <f t="shared" si="10"/>
        <v>424520.5900000001</v>
      </c>
      <c r="F206" s="330">
        <f t="shared" si="11"/>
        <v>0.6734209779680321</v>
      </c>
      <c r="G206" s="199"/>
    </row>
    <row r="207" spans="1:7" ht="15.75" customHeight="1">
      <c r="A207" s="162" t="s">
        <v>246</v>
      </c>
      <c r="B207" s="29" t="s">
        <v>254</v>
      </c>
      <c r="C207" s="76">
        <v>206635</v>
      </c>
      <c r="D207" s="77">
        <v>161331.35</v>
      </c>
      <c r="E207" s="77">
        <f>C207-D207</f>
        <v>45303.649999999994</v>
      </c>
      <c r="F207" s="330">
        <f>D207/C207</f>
        <v>0.7807551963607328</v>
      </c>
      <c r="G207" s="199"/>
    </row>
    <row r="208" spans="1:7" ht="15" customHeight="1">
      <c r="A208" s="6" t="s">
        <v>269</v>
      </c>
      <c r="B208" s="29" t="s">
        <v>166</v>
      </c>
      <c r="C208" s="76">
        <v>15000</v>
      </c>
      <c r="D208" s="77">
        <v>0</v>
      </c>
      <c r="E208" s="77">
        <f>C208-D208</f>
        <v>15000</v>
      </c>
      <c r="F208" s="330">
        <f>D208/C208</f>
        <v>0</v>
      </c>
      <c r="G208" s="199"/>
    </row>
    <row r="209" spans="1:7" ht="15.75" customHeight="1">
      <c r="A209" s="6" t="s">
        <v>154</v>
      </c>
      <c r="B209" s="29" t="s">
        <v>166</v>
      </c>
      <c r="C209" s="76">
        <v>800</v>
      </c>
      <c r="D209" s="77">
        <v>0</v>
      </c>
      <c r="E209" s="77">
        <f t="shared" si="10"/>
        <v>800</v>
      </c>
      <c r="F209" s="330">
        <f t="shared" si="11"/>
        <v>0</v>
      </c>
      <c r="G209" s="199"/>
    </row>
    <row r="210" spans="1:7" ht="16.5" customHeight="1">
      <c r="A210" s="68" t="s">
        <v>71</v>
      </c>
      <c r="B210" s="53"/>
      <c r="C210" s="123">
        <f>C205+C203+C199</f>
        <v>2309448.19</v>
      </c>
      <c r="D210" s="124">
        <f>D202+D199</f>
        <v>1227119.55</v>
      </c>
      <c r="E210" s="174">
        <f>E202+E199</f>
        <v>1067328.6400000001</v>
      </c>
      <c r="F210" s="308">
        <f t="shared" si="11"/>
        <v>0.531347512065209</v>
      </c>
      <c r="G210" s="226"/>
    </row>
    <row r="211" spans="1:7" ht="10.5" customHeight="1">
      <c r="A211" s="31"/>
      <c r="B211" s="31"/>
      <c r="C211" s="91"/>
      <c r="D211" s="92"/>
      <c r="E211" s="171"/>
      <c r="F211" s="310"/>
      <c r="G211" s="199"/>
    </row>
    <row r="212" spans="1:7" ht="13.5" customHeight="1">
      <c r="A212" s="51" t="s">
        <v>37</v>
      </c>
      <c r="B212" s="60" t="s">
        <v>51</v>
      </c>
      <c r="C212" s="91"/>
      <c r="D212" s="92"/>
      <c r="E212" s="171"/>
      <c r="F212" s="310"/>
      <c r="G212" s="199"/>
    </row>
    <row r="213" spans="1:7" ht="12" customHeight="1" thickBot="1">
      <c r="A213" s="33" t="s">
        <v>39</v>
      </c>
      <c r="B213" s="33" t="s">
        <v>52</v>
      </c>
      <c r="C213" s="79"/>
      <c r="D213" s="98"/>
      <c r="E213" s="170"/>
      <c r="F213" s="306"/>
      <c r="G213" s="223"/>
    </row>
    <row r="214" spans="1:7" ht="25.5" customHeight="1" thickBot="1">
      <c r="A214" s="46" t="s">
        <v>95</v>
      </c>
      <c r="B214" s="42" t="s">
        <v>96</v>
      </c>
      <c r="C214" s="99">
        <f>C215+C216+C217+C218+C219+C220</f>
        <v>1836195</v>
      </c>
      <c r="D214" s="187">
        <f>D215+D216+D217+D218+D219+D220</f>
        <v>874159.4400000001</v>
      </c>
      <c r="E214" s="187">
        <f>E215+E216+E217+E218+E219+E220</f>
        <v>962035.56</v>
      </c>
      <c r="F214" s="332">
        <f aca="true" t="shared" si="12" ref="F214:F232">D214/C214</f>
        <v>0.47607113623553055</v>
      </c>
      <c r="G214" s="220"/>
    </row>
    <row r="215" spans="1:7" ht="16.5" customHeight="1">
      <c r="A215" s="159" t="s">
        <v>150</v>
      </c>
      <c r="B215" s="33" t="s">
        <v>167</v>
      </c>
      <c r="C215" s="82">
        <v>1210000</v>
      </c>
      <c r="D215" s="83">
        <v>628516</v>
      </c>
      <c r="E215" s="175">
        <f aca="true" t="shared" si="13" ref="E215:E231">C215-D215</f>
        <v>581484</v>
      </c>
      <c r="F215" s="305">
        <f t="shared" si="12"/>
        <v>0.5194347107438017</v>
      </c>
      <c r="G215" s="222"/>
    </row>
    <row r="216" spans="1:7" ht="23.25" customHeight="1">
      <c r="A216" s="162" t="s">
        <v>177</v>
      </c>
      <c r="B216" s="33" t="s">
        <v>168</v>
      </c>
      <c r="C216" s="82">
        <v>365420</v>
      </c>
      <c r="D216" s="83">
        <v>189354.91</v>
      </c>
      <c r="E216" s="175">
        <f t="shared" si="13"/>
        <v>176065.09</v>
      </c>
      <c r="F216" s="305">
        <f t="shared" si="12"/>
        <v>0.5181843084669695</v>
      </c>
      <c r="G216" s="222"/>
    </row>
    <row r="217" spans="1:7" ht="18" customHeight="1">
      <c r="A217" s="162" t="s">
        <v>244</v>
      </c>
      <c r="B217" s="33" t="s">
        <v>255</v>
      </c>
      <c r="C217" s="82">
        <v>42600</v>
      </c>
      <c r="D217" s="84">
        <v>17423.57</v>
      </c>
      <c r="E217" s="175">
        <f t="shared" si="13"/>
        <v>25176.43</v>
      </c>
      <c r="F217" s="305">
        <f t="shared" si="12"/>
        <v>0.4090039906103286</v>
      </c>
      <c r="G217" s="201"/>
    </row>
    <row r="218" spans="1:7" ht="24" customHeight="1">
      <c r="A218" s="162" t="s">
        <v>162</v>
      </c>
      <c r="B218" s="33" t="s">
        <v>169</v>
      </c>
      <c r="C218" s="82">
        <v>187571.69</v>
      </c>
      <c r="D218" s="175">
        <v>13261.65</v>
      </c>
      <c r="E218" s="175">
        <f>C218-D218</f>
        <v>174310.04</v>
      </c>
      <c r="F218" s="305">
        <f>D218/C218</f>
        <v>0.07070176741490147</v>
      </c>
      <c r="G218" s="201"/>
    </row>
    <row r="219" spans="1:7" ht="24" customHeight="1">
      <c r="A219" s="162" t="s">
        <v>154</v>
      </c>
      <c r="B219" s="33" t="s">
        <v>178</v>
      </c>
      <c r="C219" s="82">
        <v>5000</v>
      </c>
      <c r="D219" s="175">
        <v>0</v>
      </c>
      <c r="E219" s="175">
        <f>C219-D219</f>
        <v>5000</v>
      </c>
      <c r="F219" s="305">
        <f>D219/C219</f>
        <v>0</v>
      </c>
      <c r="G219" s="201"/>
    </row>
    <row r="220" spans="1:7" ht="25.5" customHeight="1" thickBot="1">
      <c r="A220" s="162" t="s">
        <v>279</v>
      </c>
      <c r="B220" s="33" t="s">
        <v>288</v>
      </c>
      <c r="C220" s="82">
        <v>25603.31</v>
      </c>
      <c r="D220" s="175">
        <v>25603.31</v>
      </c>
      <c r="E220" s="175">
        <f>C220-D220</f>
        <v>0</v>
      </c>
      <c r="F220" s="305">
        <f>D220/C220</f>
        <v>1</v>
      </c>
      <c r="G220" s="201"/>
    </row>
    <row r="221" spans="1:7" ht="30" customHeight="1" thickBot="1">
      <c r="A221" s="46" t="s">
        <v>80</v>
      </c>
      <c r="B221" s="42" t="s">
        <v>97</v>
      </c>
      <c r="C221" s="99">
        <f>C222+C223+C224+C225+C226+C227+C228+C229</f>
        <v>9852061</v>
      </c>
      <c r="D221" s="100">
        <f>D222+D223+D224+D225+D226+D227+D228+D229</f>
        <v>4924086.250000001</v>
      </c>
      <c r="E221" s="187">
        <f>E222+E224+E225+E226+E227+E228+E229</f>
        <v>4920104.749999999</v>
      </c>
      <c r="F221" s="332">
        <f t="shared" si="12"/>
        <v>0.49980265550527964</v>
      </c>
      <c r="G221" s="222"/>
    </row>
    <row r="222" spans="1:7" ht="16.5" customHeight="1">
      <c r="A222" s="159" t="s">
        <v>150</v>
      </c>
      <c r="B222" s="33" t="s">
        <v>170</v>
      </c>
      <c r="C222" s="82">
        <v>5688735</v>
      </c>
      <c r="D222" s="83">
        <v>3009045</v>
      </c>
      <c r="E222" s="175">
        <f t="shared" si="13"/>
        <v>2679690</v>
      </c>
      <c r="F222" s="305">
        <f t="shared" si="12"/>
        <v>0.5289479998628869</v>
      </c>
      <c r="G222" s="222"/>
    </row>
    <row r="223" spans="1:7" ht="16.5" customHeight="1">
      <c r="A223" s="159" t="s">
        <v>270</v>
      </c>
      <c r="B223" s="33" t="s">
        <v>271</v>
      </c>
      <c r="C223" s="82">
        <v>14667</v>
      </c>
      <c r="D223" s="175">
        <v>6797</v>
      </c>
      <c r="E223" s="175">
        <f>C223-D223</f>
        <v>7870</v>
      </c>
      <c r="F223" s="305">
        <f>D223/C223</f>
        <v>0.46342128587986636</v>
      </c>
      <c r="G223" s="222"/>
    </row>
    <row r="224" spans="1:7" ht="24" customHeight="1">
      <c r="A224" s="162" t="s">
        <v>177</v>
      </c>
      <c r="B224" s="33" t="s">
        <v>171</v>
      </c>
      <c r="C224" s="82">
        <v>1717998</v>
      </c>
      <c r="D224" s="83">
        <v>888418.16</v>
      </c>
      <c r="E224" s="175">
        <f t="shared" si="13"/>
        <v>829579.84</v>
      </c>
      <c r="F224" s="305">
        <f t="shared" si="12"/>
        <v>0.5171240944401565</v>
      </c>
      <c r="G224" s="222"/>
    </row>
    <row r="225" spans="1:7" ht="16.5" customHeight="1">
      <c r="A225" s="162" t="s">
        <v>244</v>
      </c>
      <c r="B225" s="33" t="s">
        <v>256</v>
      </c>
      <c r="C225" s="82">
        <v>91500</v>
      </c>
      <c r="D225" s="175">
        <v>42100.54</v>
      </c>
      <c r="E225" s="175">
        <f>C225-D225</f>
        <v>49399.46</v>
      </c>
      <c r="F225" s="305">
        <f>D225/C225</f>
        <v>0.4601151912568306</v>
      </c>
      <c r="G225" s="222"/>
    </row>
    <row r="226" spans="1:7" ht="16.5" customHeight="1">
      <c r="A226" s="162" t="s">
        <v>180</v>
      </c>
      <c r="B226" s="33" t="s">
        <v>172</v>
      </c>
      <c r="C226" s="82">
        <v>989161</v>
      </c>
      <c r="D226" s="110">
        <v>374070.91</v>
      </c>
      <c r="E226" s="175">
        <f t="shared" si="13"/>
        <v>615090.0900000001</v>
      </c>
      <c r="F226" s="305">
        <f t="shared" si="12"/>
        <v>0.3781698934753796</v>
      </c>
      <c r="G226" s="199"/>
    </row>
    <row r="227" spans="1:7" ht="14.25" customHeight="1">
      <c r="A227" s="162" t="s">
        <v>246</v>
      </c>
      <c r="B227" s="33" t="s">
        <v>257</v>
      </c>
      <c r="C227" s="82">
        <v>1095000</v>
      </c>
      <c r="D227" s="175">
        <v>508510.75</v>
      </c>
      <c r="E227" s="175">
        <f>C227-D227</f>
        <v>586489.25</v>
      </c>
      <c r="F227" s="305">
        <f>D227/C227</f>
        <v>0.4643933789954338</v>
      </c>
      <c r="G227" s="199"/>
    </row>
    <row r="228" spans="1:7" ht="13.5" customHeight="1">
      <c r="A228" s="6" t="s">
        <v>153</v>
      </c>
      <c r="B228" s="33" t="s">
        <v>173</v>
      </c>
      <c r="C228" s="82">
        <v>250000</v>
      </c>
      <c r="D228" s="83">
        <v>91584.49</v>
      </c>
      <c r="E228" s="175">
        <f t="shared" si="13"/>
        <v>158415.51</v>
      </c>
      <c r="F228" s="305">
        <f t="shared" si="12"/>
        <v>0.36633796</v>
      </c>
      <c r="G228" s="222"/>
    </row>
    <row r="229" spans="1:7" ht="15.75" customHeight="1">
      <c r="A229" s="6" t="s">
        <v>154</v>
      </c>
      <c r="B229" s="33" t="s">
        <v>174</v>
      </c>
      <c r="C229" s="82">
        <v>5000</v>
      </c>
      <c r="D229" s="110">
        <v>3559.4</v>
      </c>
      <c r="E229" s="175">
        <f t="shared" si="13"/>
        <v>1440.6</v>
      </c>
      <c r="F229" s="305">
        <f t="shared" si="12"/>
        <v>0.7118800000000001</v>
      </c>
      <c r="G229" s="222"/>
    </row>
    <row r="230" spans="1:7" ht="12.75" customHeight="1">
      <c r="A230" s="43" t="s">
        <v>289</v>
      </c>
      <c r="B230" s="42" t="s">
        <v>98</v>
      </c>
      <c r="C230" s="99">
        <f>C231</f>
        <v>199900</v>
      </c>
      <c r="D230" s="187">
        <f>D231</f>
        <v>0</v>
      </c>
      <c r="E230" s="187">
        <f t="shared" si="13"/>
        <v>199900</v>
      </c>
      <c r="F230" s="332">
        <f t="shared" si="12"/>
        <v>0</v>
      </c>
      <c r="G230" s="220"/>
    </row>
    <row r="231" spans="1:7" ht="22.5" customHeight="1">
      <c r="A231" s="162" t="s">
        <v>180</v>
      </c>
      <c r="B231" s="33" t="s">
        <v>175</v>
      </c>
      <c r="C231" s="82">
        <v>199900</v>
      </c>
      <c r="D231" s="175">
        <v>0</v>
      </c>
      <c r="E231" s="175">
        <f t="shared" si="13"/>
        <v>199900</v>
      </c>
      <c r="F231" s="305">
        <f t="shared" si="12"/>
        <v>0</v>
      </c>
      <c r="G231" s="199"/>
    </row>
    <row r="232" spans="1:7" ht="16.5" customHeight="1">
      <c r="A232" s="69" t="s">
        <v>103</v>
      </c>
      <c r="B232" s="54"/>
      <c r="C232" s="123">
        <f>C230+C221+C214</f>
        <v>11888156</v>
      </c>
      <c r="D232" s="124">
        <f>D230+D221+D214</f>
        <v>5798245.690000001</v>
      </c>
      <c r="E232" s="174">
        <f>E230+E221+E214</f>
        <v>6082040.309999999</v>
      </c>
      <c r="F232" s="308">
        <f t="shared" si="12"/>
        <v>0.4877329747355268</v>
      </c>
      <c r="G232" s="236"/>
    </row>
    <row r="233" spans="1:7" ht="9" customHeight="1">
      <c r="A233" s="41"/>
      <c r="B233" s="116"/>
      <c r="C233" s="79"/>
      <c r="D233" s="112"/>
      <c r="E233" s="170"/>
      <c r="F233" s="306"/>
      <c r="G233" s="201"/>
    </row>
    <row r="234" spans="1:7" ht="17.25" customHeight="1">
      <c r="A234" s="358" t="s">
        <v>239</v>
      </c>
      <c r="B234" s="359" t="s">
        <v>259</v>
      </c>
      <c r="C234" s="79"/>
      <c r="D234" s="170"/>
      <c r="E234" s="170"/>
      <c r="F234" s="306"/>
      <c r="G234" s="201"/>
    </row>
    <row r="235" spans="1:7" ht="17.25" customHeight="1">
      <c r="A235" s="41" t="s">
        <v>260</v>
      </c>
      <c r="B235" s="364" t="s">
        <v>261</v>
      </c>
      <c r="C235" s="79"/>
      <c r="D235" s="170"/>
      <c r="E235" s="170"/>
      <c r="F235" s="306"/>
      <c r="G235" s="201"/>
    </row>
    <row r="236" spans="1:7" ht="15" customHeight="1">
      <c r="A236" s="41" t="s">
        <v>258</v>
      </c>
      <c r="B236" s="364" t="s">
        <v>262</v>
      </c>
      <c r="C236" s="79">
        <f>C237</f>
        <v>425544</v>
      </c>
      <c r="D236" s="170">
        <f>D237</f>
        <v>212772</v>
      </c>
      <c r="E236" s="170">
        <f>E237</f>
        <v>212772</v>
      </c>
      <c r="F236" s="306">
        <f>F237</f>
        <v>0.5</v>
      </c>
      <c r="G236" s="201"/>
    </row>
    <row r="237" spans="1:7" ht="12" customHeight="1">
      <c r="A237" s="41" t="s">
        <v>263</v>
      </c>
      <c r="B237" s="364" t="s">
        <v>264</v>
      </c>
      <c r="C237" s="101">
        <v>425544</v>
      </c>
      <c r="D237" s="102">
        <v>212772</v>
      </c>
      <c r="E237" s="102">
        <f>C237-D237</f>
        <v>212772</v>
      </c>
      <c r="F237" s="333">
        <f>D237/C237</f>
        <v>0.5</v>
      </c>
      <c r="G237" s="201"/>
    </row>
    <row r="238" spans="1:7" ht="12" customHeight="1">
      <c r="A238" s="69" t="s">
        <v>265</v>
      </c>
      <c r="B238" s="54"/>
      <c r="C238" s="123">
        <f>C236</f>
        <v>425544</v>
      </c>
      <c r="D238" s="174">
        <f>D236</f>
        <v>212772</v>
      </c>
      <c r="E238" s="174">
        <f>E236</f>
        <v>212772</v>
      </c>
      <c r="F238" s="308">
        <f>F236</f>
        <v>0.5</v>
      </c>
      <c r="G238" s="201"/>
    </row>
    <row r="239" spans="1:7" ht="8.25" customHeight="1">
      <c r="A239" s="41"/>
      <c r="B239" s="116"/>
      <c r="C239" s="79"/>
      <c r="D239" s="170"/>
      <c r="E239" s="170"/>
      <c r="F239" s="306"/>
      <c r="G239" s="201"/>
    </row>
    <row r="240" spans="1:7" ht="16.5" customHeight="1">
      <c r="A240" s="358" t="s">
        <v>41</v>
      </c>
      <c r="B240" s="359" t="s">
        <v>53</v>
      </c>
      <c r="C240" s="103"/>
      <c r="D240" s="104"/>
      <c r="E240" s="104"/>
      <c r="F240" s="310"/>
      <c r="G240" s="227"/>
    </row>
    <row r="241" spans="1:7" ht="16.5" customHeight="1" thickBot="1">
      <c r="A241" s="35" t="s">
        <v>82</v>
      </c>
      <c r="B241" s="35" t="s">
        <v>99</v>
      </c>
      <c r="C241" s="101"/>
      <c r="D241" s="102"/>
      <c r="E241" s="102"/>
      <c r="F241" s="305"/>
      <c r="G241" s="222"/>
    </row>
    <row r="242" spans="1:7" ht="24" customHeight="1" thickBot="1">
      <c r="A242" s="36" t="s">
        <v>100</v>
      </c>
      <c r="B242" s="7" t="s">
        <v>101</v>
      </c>
      <c r="C242" s="101">
        <f>C243</f>
        <v>30000</v>
      </c>
      <c r="D242" s="102">
        <f>D243</f>
        <v>0</v>
      </c>
      <c r="E242" s="102">
        <f>C242-D242</f>
        <v>30000</v>
      </c>
      <c r="F242" s="333">
        <f>D242/C242</f>
        <v>0</v>
      </c>
      <c r="G242" s="235"/>
    </row>
    <row r="243" spans="1:7" ht="22.5" customHeight="1">
      <c r="A243" s="162" t="s">
        <v>180</v>
      </c>
      <c r="B243" s="7" t="s">
        <v>176</v>
      </c>
      <c r="C243" s="101">
        <v>30000</v>
      </c>
      <c r="D243" s="102">
        <v>0</v>
      </c>
      <c r="E243" s="102">
        <f>C243-D243</f>
        <v>30000</v>
      </c>
      <c r="F243" s="333">
        <f>D243/C243</f>
        <v>0</v>
      </c>
      <c r="G243" s="230"/>
    </row>
    <row r="244" spans="1:7" ht="16.5" customHeight="1">
      <c r="A244" s="111" t="s">
        <v>102</v>
      </c>
      <c r="B244" s="55"/>
      <c r="C244" s="125">
        <f>SUM(C243:C243)</f>
        <v>30000</v>
      </c>
      <c r="D244" s="126">
        <f>SUM(D243:D243)</f>
        <v>0</v>
      </c>
      <c r="E244" s="126">
        <f>C244-D244</f>
        <v>30000</v>
      </c>
      <c r="F244" s="308">
        <f>D244/C244</f>
        <v>0</v>
      </c>
      <c r="G244" s="226"/>
    </row>
    <row r="245" spans="1:7" ht="12.75" customHeight="1">
      <c r="A245" s="52"/>
      <c r="B245" s="47"/>
      <c r="C245" s="103"/>
      <c r="D245" s="104"/>
      <c r="E245" s="104"/>
      <c r="F245" s="310"/>
      <c r="G245" s="227"/>
    </row>
    <row r="246" spans="1:7" ht="16.5" customHeight="1">
      <c r="A246" s="21"/>
      <c r="B246" s="360" t="s">
        <v>13</v>
      </c>
      <c r="C246" s="361">
        <f>C244+C238+C232+C210+C196+C185+C178</f>
        <v>48156994.64</v>
      </c>
      <c r="D246" s="362">
        <f>D244+D238+D232+D210+D196+D185+D178</f>
        <v>32836438.530000005</v>
      </c>
      <c r="E246" s="362">
        <f>E244+E232+E210+E196+E185+E178</f>
        <v>15084914.11</v>
      </c>
      <c r="F246" s="363">
        <f>D246/C246</f>
        <v>0.6818622876172076</v>
      </c>
      <c r="G246" s="266"/>
    </row>
    <row r="247" ht="16.5" customHeight="1"/>
    <row r="248" ht="16.5" customHeight="1">
      <c r="C248" s="131"/>
    </row>
    <row r="249" ht="16.5" customHeight="1"/>
    <row r="250" spans="1:7" ht="111.75" customHeight="1">
      <c r="A250" s="2"/>
      <c r="B250" s="2"/>
      <c r="C250" s="385" t="s">
        <v>311</v>
      </c>
      <c r="D250" s="385"/>
      <c r="E250" s="385"/>
      <c r="F250" s="385"/>
      <c r="G250" s="385"/>
    </row>
    <row r="251" spans="1:7" ht="16.5" customHeight="1">
      <c r="A251" s="2"/>
      <c r="B251" s="2"/>
      <c r="C251" s="2"/>
      <c r="D251" s="2"/>
      <c r="E251" s="2"/>
      <c r="F251" s="2"/>
      <c r="G251" s="2"/>
    </row>
    <row r="252" spans="1:7" ht="27" customHeight="1">
      <c r="A252" s="381" t="s">
        <v>314</v>
      </c>
      <c r="B252" s="381"/>
      <c r="C252" s="381"/>
      <c r="D252" s="381"/>
      <c r="E252" s="381"/>
      <c r="F252" s="381"/>
      <c r="G252" s="381"/>
    </row>
    <row r="253" spans="1:7" ht="12.75">
      <c r="A253" s="2"/>
      <c r="B253" s="2"/>
      <c r="C253" s="2"/>
      <c r="D253" s="2"/>
      <c r="E253" s="2"/>
      <c r="F253" s="2"/>
      <c r="G253" s="2"/>
    </row>
    <row r="254" spans="1:8" ht="33.75">
      <c r="A254" s="346" t="s">
        <v>181</v>
      </c>
      <c r="B254" s="386" t="s">
        <v>182</v>
      </c>
      <c r="C254" s="387"/>
      <c r="D254" s="347" t="s">
        <v>183</v>
      </c>
      <c r="E254" s="346" t="s">
        <v>184</v>
      </c>
      <c r="F254" s="348"/>
      <c r="G254" s="348"/>
      <c r="H254" s="353"/>
    </row>
    <row r="255" spans="1:8" ht="12.75">
      <c r="A255" s="349" t="s">
        <v>185</v>
      </c>
      <c r="B255" s="372" t="s">
        <v>186</v>
      </c>
      <c r="C255" s="388"/>
      <c r="D255" s="117">
        <v>-44490686</v>
      </c>
      <c r="E255" s="117">
        <v>-30031167.27</v>
      </c>
      <c r="F255" s="350"/>
      <c r="G255" s="350"/>
      <c r="H255" s="353"/>
    </row>
    <row r="256" spans="1:8" ht="12.75">
      <c r="A256" s="349" t="s">
        <v>187</v>
      </c>
      <c r="B256" s="372" t="s">
        <v>188</v>
      </c>
      <c r="C256" s="388"/>
      <c r="D256" s="117">
        <v>48157798.44</v>
      </c>
      <c r="E256" s="117">
        <v>32836438.53</v>
      </c>
      <c r="F256" s="350"/>
      <c r="G256" s="350"/>
      <c r="H256" s="353"/>
    </row>
    <row r="257" spans="1:8" ht="12.75">
      <c r="A257" s="349" t="s">
        <v>189</v>
      </c>
      <c r="B257" s="372" t="s">
        <v>190</v>
      </c>
      <c r="C257" s="388"/>
      <c r="D257" s="117">
        <f>SUM(D255:D256)</f>
        <v>3667112.4399999976</v>
      </c>
      <c r="E257" s="117">
        <f>SUM(E255:E256)</f>
        <v>2805271.2600000016</v>
      </c>
      <c r="F257" s="350"/>
      <c r="G257" s="350"/>
      <c r="H257" s="353"/>
    </row>
    <row r="258" spans="1:7" ht="12.75">
      <c r="A258" s="2"/>
      <c r="B258" s="2"/>
      <c r="C258" s="2"/>
      <c r="D258" s="2"/>
      <c r="E258" s="2"/>
      <c r="F258" s="2"/>
      <c r="G258" s="2"/>
    </row>
    <row r="264" spans="1:7" ht="87" customHeight="1">
      <c r="A264" t="s">
        <v>191</v>
      </c>
      <c r="C264" s="380" t="s">
        <v>312</v>
      </c>
      <c r="D264" s="380"/>
      <c r="E264" s="380"/>
      <c r="F264" s="380"/>
      <c r="G264" s="380"/>
    </row>
    <row r="266" spans="1:7" ht="43.5" customHeight="1">
      <c r="A266" s="381" t="s">
        <v>313</v>
      </c>
      <c r="B266" s="381"/>
      <c r="C266" s="381"/>
      <c r="D266" s="381"/>
      <c r="E266" s="381"/>
      <c r="F266" s="381"/>
      <c r="G266" s="381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33.75">
      <c r="A268" s="346" t="s">
        <v>181</v>
      </c>
      <c r="B268" s="382" t="s">
        <v>182</v>
      </c>
      <c r="C268" s="383"/>
      <c r="D268" s="347" t="s">
        <v>183</v>
      </c>
      <c r="E268" s="346" t="s">
        <v>184</v>
      </c>
      <c r="F268" s="384"/>
      <c r="G268" s="384"/>
    </row>
    <row r="269" spans="1:7" ht="12.75">
      <c r="A269" s="13" t="s">
        <v>192</v>
      </c>
      <c r="B269" s="372" t="s">
        <v>193</v>
      </c>
      <c r="C269" s="378"/>
      <c r="D269" s="117">
        <f>D255</f>
        <v>-44490686</v>
      </c>
      <c r="E269" s="117">
        <f>E255</f>
        <v>-30031167.27</v>
      </c>
      <c r="F269" s="373"/>
      <c r="G269" s="373"/>
    </row>
    <row r="270" spans="1:7" ht="12.75">
      <c r="A270" s="13" t="s">
        <v>194</v>
      </c>
      <c r="B270" s="372" t="s">
        <v>195</v>
      </c>
      <c r="C270" s="378"/>
      <c r="D270" s="117">
        <f>D269</f>
        <v>-44490686</v>
      </c>
      <c r="E270" s="117">
        <f>E269</f>
        <v>-30031167.27</v>
      </c>
      <c r="F270" s="373"/>
      <c r="G270" s="373"/>
    </row>
    <row r="271" spans="1:7" ht="12.75">
      <c r="A271" s="13" t="s">
        <v>185</v>
      </c>
      <c r="B271" s="372" t="s">
        <v>196</v>
      </c>
      <c r="C271" s="378"/>
      <c r="D271" s="117">
        <f>D270</f>
        <v>-44490686</v>
      </c>
      <c r="E271" s="117">
        <f>E269</f>
        <v>-30031167.27</v>
      </c>
      <c r="F271" s="373"/>
      <c r="G271" s="373"/>
    </row>
    <row r="272" spans="1:7" ht="25.5">
      <c r="A272" s="4" t="s">
        <v>197</v>
      </c>
      <c r="B272" s="375" t="s">
        <v>198</v>
      </c>
      <c r="C272" s="379"/>
      <c r="D272" s="351">
        <f>D271</f>
        <v>-44490686</v>
      </c>
      <c r="E272" s="351">
        <f>E269</f>
        <v>-30031167.27</v>
      </c>
      <c r="F272" s="376"/>
      <c r="G272" s="376"/>
    </row>
    <row r="273" spans="1:7" ht="12.75">
      <c r="A273" s="13" t="s">
        <v>199</v>
      </c>
      <c r="B273" s="371" t="s">
        <v>200</v>
      </c>
      <c r="C273" s="372"/>
      <c r="D273" s="117">
        <f>D256</f>
        <v>48157798.44</v>
      </c>
      <c r="E273" s="117">
        <f>E256</f>
        <v>32836438.53</v>
      </c>
      <c r="F273" s="373"/>
      <c r="G273" s="373"/>
    </row>
    <row r="274" spans="1:7" ht="12.75">
      <c r="A274" s="13" t="s">
        <v>201</v>
      </c>
      <c r="B274" s="371" t="s">
        <v>202</v>
      </c>
      <c r="C274" s="372"/>
      <c r="D274" s="117">
        <f>D273</f>
        <v>48157798.44</v>
      </c>
      <c r="E274" s="117">
        <f>E273</f>
        <v>32836438.53</v>
      </c>
      <c r="F274" s="373"/>
      <c r="G274" s="373"/>
    </row>
    <row r="275" spans="1:7" ht="12.75">
      <c r="A275" s="13" t="s">
        <v>187</v>
      </c>
      <c r="B275" s="371" t="s">
        <v>203</v>
      </c>
      <c r="C275" s="372"/>
      <c r="D275" s="117">
        <f>D274</f>
        <v>48157798.44</v>
      </c>
      <c r="E275" s="117">
        <f>E273</f>
        <v>32836438.53</v>
      </c>
      <c r="F275" s="373"/>
      <c r="G275" s="373"/>
    </row>
    <row r="276" spans="1:7" ht="25.5">
      <c r="A276" s="4" t="s">
        <v>204</v>
      </c>
      <c r="B276" s="374" t="s">
        <v>205</v>
      </c>
      <c r="C276" s="375"/>
      <c r="D276" s="351">
        <f>D275</f>
        <v>48157798.44</v>
      </c>
      <c r="E276" s="351">
        <f>E273</f>
        <v>32836438.53</v>
      </c>
      <c r="F276" s="376"/>
      <c r="G276" s="376"/>
    </row>
    <row r="277" spans="1:7" ht="12.75">
      <c r="A277" s="13" t="s">
        <v>206</v>
      </c>
      <c r="B277" s="371" t="s">
        <v>207</v>
      </c>
      <c r="C277" s="372"/>
      <c r="D277" s="76">
        <f>D271+D275</f>
        <v>3667112.4399999976</v>
      </c>
      <c r="E277" s="76">
        <f>E272+E276</f>
        <v>2805271.2600000016</v>
      </c>
      <c r="F277" s="373"/>
      <c r="G277" s="373"/>
    </row>
    <row r="278" spans="1:7" ht="12.75">
      <c r="A278" s="13" t="s">
        <v>208</v>
      </c>
      <c r="B278" s="371" t="s">
        <v>209</v>
      </c>
      <c r="C278" s="372"/>
      <c r="D278" s="76">
        <f>D272+D276</f>
        <v>3667112.4399999976</v>
      </c>
      <c r="E278" s="76">
        <f>E277</f>
        <v>2805271.2600000016</v>
      </c>
      <c r="F278" s="373"/>
      <c r="G278" s="373"/>
    </row>
    <row r="279" spans="1:7" ht="12.75">
      <c r="A279" s="13" t="s">
        <v>210</v>
      </c>
      <c r="B279" s="371" t="s">
        <v>211</v>
      </c>
      <c r="C279" s="372"/>
      <c r="D279" s="76">
        <f>D275+D271</f>
        <v>3667112.4399999976</v>
      </c>
      <c r="E279" s="76">
        <f>E277</f>
        <v>2805271.2600000016</v>
      </c>
      <c r="F279" s="373"/>
      <c r="G279" s="373"/>
    </row>
    <row r="280" spans="1:7" ht="12.75">
      <c r="A280" s="4" t="s">
        <v>212</v>
      </c>
      <c r="B280" s="374" t="s">
        <v>213</v>
      </c>
      <c r="C280" s="375"/>
      <c r="D280" s="352">
        <f>D272+D276</f>
        <v>3667112.4399999976</v>
      </c>
      <c r="E280" s="352">
        <f>E277</f>
        <v>2805271.2600000016</v>
      </c>
      <c r="F280" s="376"/>
      <c r="G280" s="377"/>
    </row>
    <row r="281" spans="1:7" ht="12.75">
      <c r="A281" s="2"/>
      <c r="B281" s="2"/>
      <c r="C281" s="2"/>
      <c r="D281" s="2"/>
      <c r="E281" s="2"/>
      <c r="F281" s="2"/>
      <c r="G281" s="2"/>
    </row>
  </sheetData>
  <sheetProtection/>
  <mergeCells count="42">
    <mergeCell ref="C44:G44"/>
    <mergeCell ref="C96:G96"/>
    <mergeCell ref="A46:G46"/>
    <mergeCell ref="C1:G1"/>
    <mergeCell ref="A3:G3"/>
    <mergeCell ref="A142:G142"/>
    <mergeCell ref="C140:G140"/>
    <mergeCell ref="A99:G99"/>
    <mergeCell ref="C250:G250"/>
    <mergeCell ref="A252:G252"/>
    <mergeCell ref="B254:C254"/>
    <mergeCell ref="B255:C255"/>
    <mergeCell ref="B256:C256"/>
    <mergeCell ref="B257:C257"/>
    <mergeCell ref="C264:G264"/>
    <mergeCell ref="A266:G266"/>
    <mergeCell ref="B268:C268"/>
    <mergeCell ref="F268:G268"/>
    <mergeCell ref="B269:C269"/>
    <mergeCell ref="F269:G269"/>
    <mergeCell ref="B270:C270"/>
    <mergeCell ref="F270:G270"/>
    <mergeCell ref="B271:C271"/>
    <mergeCell ref="F271:G271"/>
    <mergeCell ref="B272:C272"/>
    <mergeCell ref="F272:G272"/>
    <mergeCell ref="B273:C273"/>
    <mergeCell ref="F273:G273"/>
    <mergeCell ref="B274:C274"/>
    <mergeCell ref="F274:G274"/>
    <mergeCell ref="B275:C275"/>
    <mergeCell ref="F275:G275"/>
    <mergeCell ref="B279:C279"/>
    <mergeCell ref="F279:G279"/>
    <mergeCell ref="B280:C280"/>
    <mergeCell ref="F280:G280"/>
    <mergeCell ref="B276:C276"/>
    <mergeCell ref="F276:G276"/>
    <mergeCell ref="B277:C277"/>
    <mergeCell ref="F277:G277"/>
    <mergeCell ref="B278:C278"/>
    <mergeCell ref="F278:G2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Залукокоаже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Барагунов А.</dc:creator>
  <cp:keywords/>
  <dc:description/>
  <cp:lastModifiedBy>бухгалтерия</cp:lastModifiedBy>
  <cp:lastPrinted>2022-04-21T11:02:12Z</cp:lastPrinted>
  <dcterms:created xsi:type="dcterms:W3CDTF">2009-04-22T06:23:33Z</dcterms:created>
  <dcterms:modified xsi:type="dcterms:W3CDTF">2022-07-08T11:04:10Z</dcterms:modified>
  <cp:category/>
  <cp:version/>
  <cp:contentType/>
  <cp:contentStatus/>
</cp:coreProperties>
</file>