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425" activeTab="0"/>
  </bookViews>
  <sheets>
    <sheet name="доходы и 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Buh1</author>
  </authors>
  <commentList>
    <comment ref="D368" authorId="0">
      <text>
        <r>
          <rPr>
            <b/>
            <sz val="8"/>
            <rFont val="Tahoma"/>
            <family val="2"/>
          </rPr>
          <t>Buh1: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<sst xmlns="http://schemas.openxmlformats.org/spreadsheetml/2006/main" count="592" uniqueCount="409">
  <si>
    <t>ДОХОДНАЯ ЧАСТЬ</t>
  </si>
  <si>
    <t>Наименование показателя</t>
  </si>
  <si>
    <t>Код дохода по КД</t>
  </si>
  <si>
    <t>Налог на доходы физических лиц</t>
  </si>
  <si>
    <t>Доходы бюджета - ИТОГО</t>
  </si>
  <si>
    <t>РАСХОДНАЯ ЧАСТЬ</t>
  </si>
  <si>
    <t>КФСР КЦСР ЭК</t>
  </si>
  <si>
    <t>наименование</t>
  </si>
  <si>
    <t>Общегосударственные вопросы</t>
  </si>
  <si>
    <t>01 04</t>
  </si>
  <si>
    <t>Резервные фонды</t>
  </si>
  <si>
    <t xml:space="preserve">02 03 </t>
  </si>
  <si>
    <t>Национальная оборона</t>
  </si>
  <si>
    <t>703 2 02 03015 10 0000 151</t>
  </si>
  <si>
    <t>итого дотаций и субвенций</t>
  </si>
  <si>
    <t>итого собственных доходов</t>
  </si>
  <si>
    <t>Всего</t>
  </si>
  <si>
    <t>Благоустройство</t>
  </si>
  <si>
    <t>Код дохода по ВД</t>
  </si>
  <si>
    <t>Местная администрация Зольского муниципального района</t>
  </si>
  <si>
    <t>Местная администрация г.п. Залукокоаже</t>
  </si>
  <si>
    <t>Всего доходов</t>
  </si>
  <si>
    <t>703 01 04</t>
  </si>
  <si>
    <t xml:space="preserve">703 02 03 </t>
  </si>
  <si>
    <t>Наименование показателей БК</t>
  </si>
  <si>
    <t>КОД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</si>
  <si>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</si>
  <si>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</si>
  <si>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Изменения остатков средств</t>
  </si>
  <si>
    <t>703 01 05 0000000 000 000</t>
  </si>
  <si>
    <t>Увеличение остатков средств бюджетов</t>
  </si>
  <si>
    <t xml:space="preserve"> 01 05 0000000 000 500</t>
  </si>
  <si>
    <t>Увеличение прочих остатков средств бюджетов</t>
  </si>
  <si>
    <t xml:space="preserve"> 01 05 0200000 000 500</t>
  </si>
  <si>
    <t xml:space="preserve"> 01 05 0201000 000 510</t>
  </si>
  <si>
    <t>Увеличение прочих остатков денежных средств бюджетов поселений</t>
  </si>
  <si>
    <t>Уменьшение остатков средств бюджетов</t>
  </si>
  <si>
    <t>01 05 0000000 000 600</t>
  </si>
  <si>
    <t>Уменьшение прочих остатков средств бюджетов</t>
  </si>
  <si>
    <t>01 05 0200000 000 600</t>
  </si>
  <si>
    <t>01 05 0201000 000 610</t>
  </si>
  <si>
    <t>Уменьшение прочих остатков денежных средств бюджетов поселений</t>
  </si>
  <si>
    <t xml:space="preserve"> 01 05 0000000 000 000</t>
  </si>
  <si>
    <t>Изменения  остатков средств бюджетов</t>
  </si>
  <si>
    <t>Изменения прочих остатков средств бюджетов</t>
  </si>
  <si>
    <t>01 05 0200000 000 000</t>
  </si>
  <si>
    <t>Изменения  прочих остатков денежных средств бюджетов</t>
  </si>
  <si>
    <t>01 05 0201000 000 000</t>
  </si>
  <si>
    <t xml:space="preserve">Изменения остатков денежных средств бюджетов поселений </t>
  </si>
  <si>
    <t xml:space="preserve"> 01 05 0201000 000 000</t>
  </si>
  <si>
    <t>182 1 01 020100 11 0000 110</t>
  </si>
  <si>
    <t>182 1 06 01030 10 1000 110</t>
  </si>
  <si>
    <t>182 1 05 03010 01 1000 110</t>
  </si>
  <si>
    <t>01 11</t>
  </si>
  <si>
    <t>703 01 11</t>
  </si>
  <si>
    <t>утвержденные бюджетные назначения</t>
  </si>
  <si>
    <t>исполнено</t>
  </si>
  <si>
    <t>Национальная экономика</t>
  </si>
  <si>
    <t>04 09</t>
  </si>
  <si>
    <t>703 04 09</t>
  </si>
  <si>
    <t>МР ИФНС</t>
  </si>
  <si>
    <t>Функционирование Правительства Российской Федерации, высших исполнительных органов государственной власти, субъектов Российской Федерации, местных администраций</t>
  </si>
  <si>
    <t>803 1 11 05013 13 0000 120</t>
  </si>
  <si>
    <t>703 1 11 05035 13 0000 120</t>
  </si>
  <si>
    <t>803 1 14 06014 13 0000 430</t>
  </si>
  <si>
    <t>703 2 02 03015 13 0000 151</t>
  </si>
  <si>
    <r>
      <t>703 2 02 01001 13 00</t>
    </r>
    <r>
      <rPr>
        <b/>
        <sz val="8"/>
        <rFont val="Times New Roman"/>
        <family val="1"/>
      </rPr>
      <t>34</t>
    </r>
    <r>
      <rPr>
        <sz val="8"/>
        <rFont val="Times New Roman"/>
        <family val="1"/>
      </rPr>
      <t xml:space="preserve"> 151</t>
    </r>
  </si>
  <si>
    <t>01 06</t>
  </si>
  <si>
    <t>05 03</t>
  </si>
  <si>
    <t>703 05 03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</si>
  <si>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</si>
  <si>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Начисления на выплаты по оплате труда</t>
  </si>
  <si>
    <t>Услуги почтовой связи</t>
  </si>
  <si>
    <t>Услуги телефонно-телеграфной, факсимильной, сотовой, пейджинговой связи, радиосвязи, интернет-провайдеров</t>
  </si>
  <si>
    <t>Оплата услуг предоставления  электроэнергии</t>
  </si>
  <si>
    <t>Оплата услуг отопления</t>
  </si>
  <si>
    <t>Оплата услуг горячего и холодного водоснабжения</t>
  </si>
  <si>
    <t>Оплата услуг предоставления газа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</si>
  <si>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</si>
  <si>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</t>
  </si>
  <si>
    <t>Другие расходы по содержанию имущества</t>
  </si>
  <si>
    <t>Услуги в области информационных технологий</t>
  </si>
  <si>
    <t>Иные работы и услуги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</si>
  <si>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</si>
  <si>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Иные расходы</t>
  </si>
  <si>
    <t>Приобретение (изготовление) основных средств</t>
  </si>
  <si>
    <t>Приобретение прочих материальных запасов</t>
  </si>
  <si>
    <t>Приобретение горюче-смазочных материалов</t>
  </si>
  <si>
    <t>Перечисления другим бюджетам бюджетной системы</t>
  </si>
  <si>
    <t>Мобилизационная и вневойсковая подготовка</t>
  </si>
  <si>
    <t>04 00</t>
  </si>
  <si>
    <t>Дорожное хозяйство (дорожные фонды)</t>
  </si>
  <si>
    <t>02 00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</si>
  <si>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изыскательсике работы</t>
  </si>
  <si>
    <t>Жилищно-коммунальное хозяйство</t>
  </si>
  <si>
    <t>05 00</t>
  </si>
  <si>
    <t>Коммунальное хозяйство</t>
  </si>
  <si>
    <t>05 02</t>
  </si>
  <si>
    <t>Культура, кинематография</t>
  </si>
  <si>
    <t>08 00</t>
  </si>
  <si>
    <t>Культура</t>
  </si>
  <si>
    <t>08 01</t>
  </si>
  <si>
    <t>Физическая культура и спорт</t>
  </si>
  <si>
    <t>11 00</t>
  </si>
  <si>
    <t>01 00</t>
  </si>
  <si>
    <t>Местная администрация городского поселения Залукокоаже</t>
  </si>
  <si>
    <t>703 01 00</t>
  </si>
  <si>
    <t>703 01 06</t>
  </si>
  <si>
    <t>703 02 00</t>
  </si>
  <si>
    <t>703 04 00</t>
  </si>
  <si>
    <t>703 05 00</t>
  </si>
  <si>
    <t>703 05 02</t>
  </si>
  <si>
    <t>703 08 00</t>
  </si>
  <si>
    <t>703 08 01</t>
  </si>
  <si>
    <t>703 11 00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</si>
  <si>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</si>
  <si>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</si>
  <si>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</si>
  <si>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r>
      <t>100 1 03 0</t>
    </r>
    <r>
      <rPr>
        <b/>
        <sz val="8"/>
        <rFont val="Times New Roman"/>
        <family val="1"/>
      </rPr>
      <t>223</t>
    </r>
    <r>
      <rPr>
        <sz val="8"/>
        <rFont val="Times New Roman"/>
        <family val="1"/>
      </rPr>
      <t>00 10 0000 110</t>
    </r>
  </si>
  <si>
    <r>
      <t>100 1 03 0</t>
    </r>
    <r>
      <rPr>
        <b/>
        <sz val="8"/>
        <rFont val="Times New Roman"/>
        <family val="1"/>
      </rPr>
      <t>224</t>
    </r>
    <r>
      <rPr>
        <sz val="8"/>
        <rFont val="Times New Roman"/>
        <family val="1"/>
      </rPr>
      <t>00 10 0000 110</t>
    </r>
  </si>
  <si>
    <r>
      <t>100 1 03 0</t>
    </r>
    <r>
      <rPr>
        <b/>
        <sz val="8"/>
        <rFont val="Times New Roman"/>
        <family val="1"/>
      </rPr>
      <t>225</t>
    </r>
    <r>
      <rPr>
        <sz val="8"/>
        <rFont val="Times New Roman"/>
        <family val="1"/>
      </rPr>
      <t>00 10 0000 110</t>
    </r>
  </si>
  <si>
    <r>
      <t>100 1 03 0</t>
    </r>
    <r>
      <rPr>
        <b/>
        <sz val="8"/>
        <rFont val="Times New Roman"/>
        <family val="1"/>
      </rPr>
      <t>226</t>
    </r>
    <r>
      <rPr>
        <sz val="8"/>
        <rFont val="Times New Roman"/>
        <family val="1"/>
      </rPr>
      <t>00 10 0000 110</t>
    </r>
  </si>
  <si>
    <r>
      <t>703 2 02 01001 10 00</t>
    </r>
    <r>
      <rPr>
        <b/>
        <sz val="8"/>
        <rFont val="Times New Roman"/>
        <family val="1"/>
      </rPr>
      <t>34</t>
    </r>
    <r>
      <rPr>
        <sz val="8"/>
        <rFont val="Times New Roman"/>
        <family val="1"/>
      </rPr>
      <t xml:space="preserve"> 151</t>
    </r>
  </si>
  <si>
    <t>182 1 06 06033 13 1000 110</t>
  </si>
  <si>
    <t>Земельный налог с организаций</t>
  </si>
  <si>
    <t>Земельный налог с физических лиц</t>
  </si>
  <si>
    <t>182 1 06 06043 13 1000 110</t>
  </si>
  <si>
    <t>Налог на имущество физических лиц</t>
  </si>
  <si>
    <t>Доходы от уплаты акцизов на дизельное топливо, зачисляемые в консолидированные бюджеты субъектов Российской Федерации</t>
  </si>
  <si>
    <t>703 01 05 0201130 000 510</t>
  </si>
  <si>
    <t>703 01 05 0201130 000 610</t>
  </si>
  <si>
    <t xml:space="preserve"> 01 05 0201130 000 510</t>
  </si>
  <si>
    <t xml:space="preserve"> 01 05 0201130 000 610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</si>
  <si>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</si>
  <si>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 xml:space="preserve">Дотации бюджетам городских поселений на выравнивание бюджетной обеспеченности </t>
    </r>
    <r>
      <rPr>
        <i/>
        <sz val="10"/>
        <rFont val="Times New Roman"/>
        <family val="1"/>
      </rPr>
      <t>(из Республиканского бюджета)</t>
    </r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</si>
  <si>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</si>
  <si>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</si>
  <si>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</si>
  <si>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 участков, государственная собственность на которые не разграничена и которые распроложены в границах городских поселений</t>
  </si>
  <si>
    <t>Перечисления другим бюджетам бюджетной системы РФ</t>
  </si>
  <si>
    <t xml:space="preserve">итого по 02 00 </t>
  </si>
  <si>
    <t>итого по 01 00</t>
  </si>
  <si>
    <t>итого по 04 00</t>
  </si>
  <si>
    <t>итого по 05 00</t>
  </si>
  <si>
    <t>итого по 08 00</t>
  </si>
  <si>
    <t>Приобретения прочих материальных запасов</t>
  </si>
  <si>
    <t>итого по 11 00</t>
  </si>
  <si>
    <t>Приобретение (изготовление) подарочной и сувенирной, не предназначенной для дальнейшей перепродажи</t>
  </si>
  <si>
    <t>итого по 703 05 00</t>
  </si>
  <si>
    <t>итого по 703 04 00</t>
  </si>
  <si>
    <t>итого по 703 02 00</t>
  </si>
  <si>
    <t>итого по 703 01 00</t>
  </si>
  <si>
    <t xml:space="preserve">Исполнение расхода бюджета городского поселения Залукокоаже по разделам, подразделам классификации расходов за 1 квартал 2016 года </t>
  </si>
  <si>
    <t>бюджетная роспись  за 2016 год</t>
  </si>
  <si>
    <t>неиспользованные ассигнования за  2016 год</t>
  </si>
  <si>
    <t>01 04 7810090019 121 211100</t>
  </si>
  <si>
    <t>Выплаты по заработной плате</t>
  </si>
  <si>
    <t>01 04 7810090019 129 213000</t>
  </si>
  <si>
    <t>01 04 7810090019</t>
  </si>
  <si>
    <r>
      <t>Расходы на обеспечение функций государственных органов, в том числе территориальных органов (</t>
    </r>
    <r>
      <rPr>
        <b/>
        <i/>
        <sz val="8"/>
        <color indexed="30"/>
        <rFont val="Times New Roman"/>
        <family val="1"/>
      </rPr>
      <t>Глава Местной администрации)</t>
    </r>
    <r>
      <rPr>
        <i/>
        <sz val="8"/>
        <color indexed="30"/>
        <rFont val="Times New Roman"/>
        <family val="1"/>
      </rPr>
      <t xml:space="preserve"> </t>
    </r>
  </si>
  <si>
    <r>
      <t>Расходы на обеспечение функций государственных органов, в том числе территориальных органов                                     (</t>
    </r>
    <r>
      <rPr>
        <b/>
        <i/>
        <sz val="8"/>
        <color indexed="30"/>
        <rFont val="Times New Roman"/>
        <family val="1"/>
      </rPr>
      <t>Аппарат Местной администрации)</t>
    </r>
  </si>
  <si>
    <t xml:space="preserve">01 04 7820090019 </t>
  </si>
  <si>
    <t>01 04 7820090019 121 211100</t>
  </si>
  <si>
    <t>01 04 7820090019 129 213000</t>
  </si>
  <si>
    <t>01 04 7820090019 244 221100</t>
  </si>
  <si>
    <t>01 04 7820090019 244 221300</t>
  </si>
  <si>
    <t>01 04 7820090019 244 223102</t>
  </si>
  <si>
    <t>01 04 7820090019 244 223104</t>
  </si>
  <si>
    <t>01 04 7820090019 244 223105</t>
  </si>
  <si>
    <t>01 04 7820090019 244 226400</t>
  </si>
  <si>
    <t>01 04 7820090019 244 226700</t>
  </si>
  <si>
    <t>01 04 7820090019 244 310100</t>
  </si>
  <si>
    <t>01 04 7820090019 244 340101</t>
  </si>
  <si>
    <t>01 04 7820090019 244 340104</t>
  </si>
  <si>
    <t>Сбвенции на осуществление полномочий контрольно-счетного органа поселения по осуществлению внешнего муниципального финансового контроля</t>
  </si>
  <si>
    <t>01 06 9390079390</t>
  </si>
  <si>
    <t>Обеспечение проведения выборов и референдумов</t>
  </si>
  <si>
    <t>01 07</t>
  </si>
  <si>
    <t xml:space="preserve">Сбвенции на проведение выборов депутатов представительного органа муниципального образования </t>
  </si>
  <si>
    <t>01 11 3920520540</t>
  </si>
  <si>
    <t>01 11 3920520540 870 290700</t>
  </si>
  <si>
    <t>Другие общегосударственные вопросы</t>
  </si>
  <si>
    <t>01 13</t>
  </si>
  <si>
    <t>Взнос в Ассоциацию "Совет муниципальных образований КБР"</t>
  </si>
  <si>
    <t>01 03 7710092794</t>
  </si>
  <si>
    <t>01 03 7710092794 853 290700</t>
  </si>
  <si>
    <r>
      <t xml:space="preserve">Субвенции на осуществление </t>
    </r>
    <r>
      <rPr>
        <b/>
        <sz val="8"/>
        <rFont val="Times New Roman"/>
        <family val="1"/>
      </rPr>
      <t>первичного воинского учета</t>
    </r>
    <r>
      <rPr>
        <sz val="8"/>
        <rFont val="Times New Roman"/>
        <family val="1"/>
      </rPr>
      <t xml:space="preserve"> на территориях, где отсутствуют военные комиссариаты </t>
    </r>
  </si>
  <si>
    <t>02 03 9990051180</t>
  </si>
  <si>
    <t>02 03 9990051180 121 211100</t>
  </si>
  <si>
    <t>02 03 9990051180 129 213000</t>
  </si>
  <si>
    <t xml:space="preserve">Содержание автомобильных дорог общего пользования  местного знгчения </t>
  </si>
  <si>
    <t>04 09 2420192058</t>
  </si>
  <si>
    <t>04 09  2420192058 244 223102</t>
  </si>
  <si>
    <t>04 09  2420192058 244 225100</t>
  </si>
  <si>
    <t>04 09  2420192058 244 225200</t>
  </si>
  <si>
    <t>04 09  2420192058 244 340101</t>
  </si>
  <si>
    <t>Реализация мероприятий программы</t>
  </si>
  <si>
    <t>05 02 0550099998</t>
  </si>
  <si>
    <t>05 02 0550099998 244 225200</t>
  </si>
  <si>
    <t>05 02 0550099998 244 226100</t>
  </si>
  <si>
    <t>05 02 0550099998 244 226700</t>
  </si>
  <si>
    <t>05 03 0599980040</t>
  </si>
  <si>
    <t>Расходы по организации и содержанию мест захоронения (кладбищ) мест захоронения бытовых отходов</t>
  </si>
  <si>
    <t>05 02 0599980040 244 225100</t>
  </si>
  <si>
    <t>05 02 0599980040 244 226700</t>
  </si>
  <si>
    <t>Финансовое обеспечение иных расходов органов местного самоуправления и муниципальных казенных учреждений</t>
  </si>
  <si>
    <t>05 03 0599999999</t>
  </si>
  <si>
    <t>05 03 0599999999 244 223103</t>
  </si>
  <si>
    <t>05 03 0599999999 244 223105</t>
  </si>
  <si>
    <t>05 03 0599999999 244 225200</t>
  </si>
  <si>
    <t>05 03 0599999999 244 310100</t>
  </si>
  <si>
    <t>05 03 0599999999 244 340101</t>
  </si>
  <si>
    <t>08 01 1110290059</t>
  </si>
  <si>
    <t>08 01 1110290059 111 211500</t>
  </si>
  <si>
    <t>08 01 1110290059 119 213000</t>
  </si>
  <si>
    <t>08 01 1110290059 119 221300</t>
  </si>
  <si>
    <t>08 01 1110290059 244 226700</t>
  </si>
  <si>
    <t>08 01 1110290059 244 310100</t>
  </si>
  <si>
    <t>08 01 1110290059 244 340101</t>
  </si>
  <si>
    <t>Расходы на обеспечение деятельности (оказания услуг) муниципальных учреждений  (Библиотека)</t>
  </si>
  <si>
    <t>Расходы на обеспечение деятельности (оказание услуг) муниципальных учреждений                   (Дом культуры)</t>
  </si>
  <si>
    <t>08 01 1120190059</t>
  </si>
  <si>
    <t>08 01 1120190059 111 211100</t>
  </si>
  <si>
    <t>08 01 1110290059 111 211100</t>
  </si>
  <si>
    <t>08 01 1120190059 111 211500</t>
  </si>
  <si>
    <t>08 01 1120190059 119 213000</t>
  </si>
  <si>
    <t>Оплата услуг электроэнергии</t>
  </si>
  <si>
    <t>08 01 1120190059 244 223102</t>
  </si>
  <si>
    <t>08 01 1120190059 244 223103</t>
  </si>
  <si>
    <t>08 01 1120190059 244 223104</t>
  </si>
  <si>
    <t>08 01 1120190059 244 225100</t>
  </si>
  <si>
    <t>08 01 1120190059 244 225200</t>
  </si>
  <si>
    <t>08 01 1120190059 244 225500</t>
  </si>
  <si>
    <t>08 01 1120190059 244 226700</t>
  </si>
  <si>
    <t>08 01 1120190059 851 290100</t>
  </si>
  <si>
    <t>08 01 1120190059 853 290100</t>
  </si>
  <si>
    <t xml:space="preserve">Мероприятия в сфере культуры и кинематографии </t>
  </si>
  <si>
    <t>08 01 1120596486</t>
  </si>
  <si>
    <t>08 01 1120596486 244 290500</t>
  </si>
  <si>
    <t>11 02</t>
  </si>
  <si>
    <t>Массовый спорт</t>
  </si>
  <si>
    <t>Реализация мероприятий, включенных в Календарный план физкультурных мероприятий и спортивных мероприятий Кабардино-Балкарской Республики</t>
  </si>
  <si>
    <t>11 02 1310396246</t>
  </si>
  <si>
    <t>11 02 1310396246 244 340101</t>
  </si>
  <si>
    <t>неиспользованные ассигнования за 2016 год</t>
  </si>
  <si>
    <t>Расходы на обеспечение функций государственных органов, в том числе территориальных органов (Глава местной администрации)</t>
  </si>
  <si>
    <t>703 01 04 7810090019</t>
  </si>
  <si>
    <t>703 01 04 7810090019 121 211100</t>
  </si>
  <si>
    <t>703 01 04 7810090019 129 213000</t>
  </si>
  <si>
    <t>Расходы на обеспечение функций государственных органов, в том числе территориальных органов (аппарат местной администрации)</t>
  </si>
  <si>
    <t xml:space="preserve">703 01 04 7820090019 </t>
  </si>
  <si>
    <t>703 01 04 7820090019 121 211100</t>
  </si>
  <si>
    <t>703 01 04 7820090019 129 213000</t>
  </si>
  <si>
    <t>703 01 04 7820090019 244 221100</t>
  </si>
  <si>
    <t>703 01 04 7820090019 244 221300</t>
  </si>
  <si>
    <t>703 01 04 7820090019 244 223102</t>
  </si>
  <si>
    <t>703 01 04 7820090019 244 223104</t>
  </si>
  <si>
    <t>703 01 04 7820090019 244 223105</t>
  </si>
  <si>
    <t>703 01 04 7820090019 244 226400</t>
  </si>
  <si>
    <t>703 01 04 7820090019 244 226700</t>
  </si>
  <si>
    <t>703 01 04 7820090019 851 290100</t>
  </si>
  <si>
    <t>703 01 04 7820090019 852 290100</t>
  </si>
  <si>
    <t>703 01 04 7820090019 853 290100</t>
  </si>
  <si>
    <t>703 01 04 7820090019 244 310100</t>
  </si>
  <si>
    <t>703 01 04 7820090019 244 340101</t>
  </si>
  <si>
    <t>703 01 04 7820090019 244 340104</t>
  </si>
  <si>
    <t>Расходы на осуществление полномочий контрольно-счетного органа поселения по осуществлению внешнего муниципального финансового органа</t>
  </si>
  <si>
    <t>703 01 06 9390079390</t>
  </si>
  <si>
    <t>Субвенции на проведение выборов депутатов представительного органа муниципального образования</t>
  </si>
  <si>
    <t xml:space="preserve">Резервный фонд местной администрации </t>
  </si>
  <si>
    <t>703 01 11 3920520540</t>
  </si>
  <si>
    <t>703 01 11 3920520540 870 290700</t>
  </si>
  <si>
    <t>70 01 13</t>
  </si>
  <si>
    <t>703 01 13 7710092794</t>
  </si>
  <si>
    <t xml:space="preserve">Иные расходы </t>
  </si>
  <si>
    <t>703 01 13 7710092794 853 290700</t>
  </si>
  <si>
    <r>
      <t xml:space="preserve">Осуществление </t>
    </r>
    <r>
      <rPr>
        <b/>
        <sz val="8"/>
        <rFont val="Times New Roman"/>
        <family val="1"/>
      </rPr>
      <t>первичного воинского учета</t>
    </r>
    <r>
      <rPr>
        <sz val="8"/>
        <rFont val="Times New Roman"/>
        <family val="1"/>
      </rPr>
      <t xml:space="preserve"> на территориях, где отсутствуют военные комиссариаты </t>
    </r>
  </si>
  <si>
    <t>703 02 03 9990051180</t>
  </si>
  <si>
    <t>Выплаты по заработной  плате</t>
  </si>
  <si>
    <t>703 02 03 9990051180 121 211100</t>
  </si>
  <si>
    <t>703 02 03 9990051180 129 213000</t>
  </si>
  <si>
    <t xml:space="preserve">Содержание автомобильных дорог общего пользования местного значения </t>
  </si>
  <si>
    <t>703 05 02 0550099998 244 225200</t>
  </si>
  <si>
    <t>703 05 02 0550099998 244 226100</t>
  </si>
  <si>
    <t>703 05 02 0550099998 244 226700</t>
  </si>
  <si>
    <t>703 05 03 0599980040</t>
  </si>
  <si>
    <t>703 05 03 0599980040 244 225100</t>
  </si>
  <si>
    <t>703 05 03 0599980040 244 226700</t>
  </si>
  <si>
    <t>703 05 03 0599999999</t>
  </si>
  <si>
    <t>703 05 03 0599999999 244 225200</t>
  </si>
  <si>
    <t>703 05 03 0599999999 244 223103</t>
  </si>
  <si>
    <t>703 05 03 0599999999 244 223105</t>
  </si>
  <si>
    <t>703 05 03 0599999999 244 225100</t>
  </si>
  <si>
    <t>703 05 03 0599999999 244 310100</t>
  </si>
  <si>
    <t xml:space="preserve">Расходы на обеспечение деятельности (оказания услуг) муниципальных учреждений  (Библиотека) </t>
  </si>
  <si>
    <t>703 08 01 1110290059</t>
  </si>
  <si>
    <t>703 08 01 1110290059 111 211100</t>
  </si>
  <si>
    <t>Выплаты стимулирующего характера в казенных, бюджетных и автономных учреждениях</t>
  </si>
  <si>
    <t>703 08 01 1110290059 111 211500</t>
  </si>
  <si>
    <t>Приобретение (изготовление) основных  средств</t>
  </si>
  <si>
    <t>703 08 01 1110290059 244 221300</t>
  </si>
  <si>
    <t>703 08 01 1110290059 119 213000</t>
  </si>
  <si>
    <t>703 08 01 1110290059 244 226700</t>
  </si>
  <si>
    <t>703 08 01 1110290059 244 310100</t>
  </si>
  <si>
    <t>Приобретение материальных запасов</t>
  </si>
  <si>
    <t>703 08 01 1110290059 244 340101</t>
  </si>
  <si>
    <t>703 05 03 0599999999 244 340101</t>
  </si>
  <si>
    <t>703 08 01 1120190059</t>
  </si>
  <si>
    <t>703 08 01 1120190059 111 211100</t>
  </si>
  <si>
    <t>703 08 01 1120190059 111 211500</t>
  </si>
  <si>
    <t>703 08 01 1120190059 119 213000</t>
  </si>
  <si>
    <t>703 08 01 1120190059 244 223102</t>
  </si>
  <si>
    <t>703 08 01 1120190059 244 223103</t>
  </si>
  <si>
    <t>703 08 01 1120190059 244 223104</t>
  </si>
  <si>
    <t>703 08 01 1120190059 244 225100</t>
  </si>
  <si>
    <t>703 08 01 1120190059 244 225200</t>
  </si>
  <si>
    <t>703 08 01 1120190059 244 225500</t>
  </si>
  <si>
    <t>703 08 01 1120190059 244 226700</t>
  </si>
  <si>
    <t>703 08 01 1120190059 851 290100</t>
  </si>
  <si>
    <t>703 08 01 1120190059 853 290100</t>
  </si>
  <si>
    <t>703 08 01 1120190059 244 310100</t>
  </si>
  <si>
    <t>703 08 01 1120190059 244 340101</t>
  </si>
  <si>
    <t>Мероприятия в сфере культуры и кинематографии</t>
  </si>
  <si>
    <t>703 08 01 1120596486</t>
  </si>
  <si>
    <t>703 08 01 1120596486 244 290500</t>
  </si>
  <si>
    <t>703 11 02</t>
  </si>
  <si>
    <t xml:space="preserve">Реализация мероприятий, включенных в Календарный план физкультурных мероприятий Кабардино-Балкарской Республики  </t>
  </si>
  <si>
    <t>703 11 02 1310396246</t>
  </si>
  <si>
    <t>703 11 02 1310396246 244 340101</t>
  </si>
  <si>
    <t>итого по 703 11 00</t>
  </si>
  <si>
    <t>итого по 703 08 00</t>
  </si>
  <si>
    <t>невыясненные поступления, зачисляемые в бюджеты поселений</t>
  </si>
  <si>
    <t>Итого доходов</t>
  </si>
  <si>
    <r>
      <t xml:space="preserve">01 04 7820090019 </t>
    </r>
    <r>
      <rPr>
        <b/>
        <sz val="8"/>
        <rFont val="Times New Roman"/>
        <family val="1"/>
      </rPr>
      <t>851</t>
    </r>
    <r>
      <rPr>
        <sz val="8"/>
        <rFont val="Times New Roman"/>
        <family val="1"/>
      </rPr>
      <t xml:space="preserve"> 290100</t>
    </r>
  </si>
  <si>
    <r>
      <t xml:space="preserve">01 04 7820090019 </t>
    </r>
    <r>
      <rPr>
        <b/>
        <sz val="8"/>
        <rFont val="Times New Roman"/>
        <family val="1"/>
      </rPr>
      <t>852</t>
    </r>
    <r>
      <rPr>
        <sz val="8"/>
        <rFont val="Times New Roman"/>
        <family val="1"/>
      </rPr>
      <t xml:space="preserve"> 290100</t>
    </r>
  </si>
  <si>
    <r>
      <t xml:space="preserve">01 04 7820090019 </t>
    </r>
    <r>
      <rPr>
        <b/>
        <sz val="8"/>
        <rFont val="Times New Roman"/>
        <family val="1"/>
      </rPr>
      <t>853</t>
    </r>
    <r>
      <rPr>
        <sz val="8"/>
        <rFont val="Times New Roman"/>
        <family val="1"/>
      </rPr>
      <t xml:space="preserve"> 290100</t>
    </r>
  </si>
  <si>
    <t>Социальное обеспечение</t>
  </si>
  <si>
    <t>Социальное обеспечение населения</t>
  </si>
  <si>
    <t xml:space="preserve">Другие выплаты по социальной помощи </t>
  </si>
  <si>
    <t>10 03 3920520540 321 262200</t>
  </si>
  <si>
    <t>10 00</t>
  </si>
  <si>
    <t xml:space="preserve">10 03 </t>
  </si>
  <si>
    <t>итого по 10 00</t>
  </si>
  <si>
    <t xml:space="preserve">703 10 03 </t>
  </si>
  <si>
    <t>703 10 03 3920520540 321 262200</t>
  </si>
  <si>
    <t xml:space="preserve">703 10 00 </t>
  </si>
  <si>
    <t>итого по 703 10 00</t>
  </si>
  <si>
    <t>Резервный фонд местной администрации</t>
  </si>
  <si>
    <t xml:space="preserve">703 10 03 3920520540 </t>
  </si>
  <si>
    <t>Приобретение ОС</t>
  </si>
  <si>
    <t>05 02 0550099998 244 310100</t>
  </si>
  <si>
    <t>05 03 0599999999 244 226100</t>
  </si>
  <si>
    <t>05 03 0599999999 244 226700</t>
  </si>
  <si>
    <t>Резервный фонд Местной администрации</t>
  </si>
  <si>
    <t>05 03 3920520540</t>
  </si>
  <si>
    <t>05 03 3920520540 244 225100</t>
  </si>
  <si>
    <t>08 01 1120190059 244 226100</t>
  </si>
  <si>
    <t>08 01 1120190059 244 310100</t>
  </si>
  <si>
    <t>08 01 1120190059 244 340101</t>
  </si>
  <si>
    <t>703 05 02 0550099998 244 310100</t>
  </si>
  <si>
    <t>703 05 03 0599999999 244 226700</t>
  </si>
  <si>
    <t>703 05 03 0599999999 244 226100</t>
  </si>
  <si>
    <t>703 05 03 39250520540 244 225100</t>
  </si>
  <si>
    <t xml:space="preserve">703 05 03 39250520540 </t>
  </si>
  <si>
    <t>703 08 01 1120190059 244 226100</t>
  </si>
  <si>
    <t xml:space="preserve">Приложение№1 к решению  Совета местного самоуправления городского поселения Залукокоаже №00/0  от  00.0.2017 года  "Об исполнении местного бюджета городского поселения Залукокоаже Зольского муниципального района Кабардино-Балкарской Республики за 2016 год" </t>
  </si>
  <si>
    <t xml:space="preserve">    Исполнение доходов бюджета городского поселения Залукокоаже по кодам видов доходов                                                                        за  2016 год</t>
  </si>
  <si>
    <t>утверждено бюджетов за 2016 год</t>
  </si>
  <si>
    <t>исполнено за   2016 год</t>
  </si>
  <si>
    <r>
      <t xml:space="preserve"> результат исполнения за 2016 год                 </t>
    </r>
    <r>
      <rPr>
        <b/>
        <sz val="7"/>
        <rFont val="Times New Roman"/>
        <family val="1"/>
      </rPr>
      <t xml:space="preserve">(-) перевыполнение, (+) недовыполнение </t>
    </r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</si>
  <si>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</si>
  <si>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>703 2 02 02216 13 0000</t>
    </r>
    <r>
      <rPr>
        <sz val="8"/>
        <rFont val="Times New Roman"/>
        <family val="1"/>
      </rPr>
      <t xml:space="preserve"> 151</t>
    </r>
  </si>
  <si>
    <t>Невыясненные поступления, зачисляемые в бюджеты поселений</t>
  </si>
  <si>
    <t xml:space="preserve">Приложение№2 к решению  Совета местного самоуправления городского поселения Залукокоаже №00/0  от  00.00.2017 года  "Об исполнении местного бюджета городского поселения Залукокоаже Зольского муниципального района Кабардино-Балкарской Республики  за  2016 год" </t>
  </si>
  <si>
    <t xml:space="preserve">    Исполнение доходов бюджета городского поселения Залукокоаже по кодам классификации доходов                                                          за 2016  год</t>
  </si>
  <si>
    <t>утверждено бюджетов на     2016 год</t>
  </si>
  <si>
    <t>исполнено за 2016 год</t>
  </si>
  <si>
    <r>
      <t xml:space="preserve"> результат исполнения за   2016 год           </t>
    </r>
    <r>
      <rPr>
        <b/>
        <sz val="7"/>
        <rFont val="Times New Roman"/>
        <family val="1"/>
      </rPr>
      <t>(-)перевыпонение       (+)недовыполнение</t>
    </r>
  </si>
  <si>
    <t>Итого Местная администрация г.п. Залукокоаже</t>
  </si>
  <si>
    <t>Итого Местная администрация Зольского муниципального района</t>
  </si>
  <si>
    <t xml:space="preserve">Доходы бюджета </t>
  </si>
  <si>
    <t>Итого  МР ИФНС</t>
  </si>
  <si>
    <t xml:space="preserve">Приложение№3 к решению  Совета местного самоуправления городского поселения Залукокоаже №00/0  от  00.00.2017 года  "Об исполнении местного бюджета городского поселения Залукокоаже Зольского муниципального района Кабардино-Балкарской Республики  за  2016 год" </t>
  </si>
  <si>
    <t>кассовое исполнение за   2016 год</t>
  </si>
  <si>
    <t>01 04 7820090019 244 225200</t>
  </si>
  <si>
    <t>Уплата налогов (включаемых в состав расходов), государственных пошлин и сборов разного рода платежей в бюджеты всех уровней</t>
  </si>
  <si>
    <t>04 09  2420173000 851 290100</t>
  </si>
  <si>
    <t>04 09  2420173000 853 290100</t>
  </si>
  <si>
    <t>04 09  2420192058 244 310100</t>
  </si>
  <si>
    <t xml:space="preserve">Приложение№4 к решению  Совета местного самоуправления городского поселения Залукокоаже №00/0  от  00.00.2017 года  "Об исполнении местного бюджета городского поселения Залукокоаже Зольского муниципального района  Кабардино-Балкарской Республики за 2016 год" </t>
  </si>
  <si>
    <t xml:space="preserve">Исполнение расхода бюджета городского поселения Залукокоаже по ведомственной структуре расходов                    за  2016 год </t>
  </si>
  <si>
    <t>703 01 04 7820090019 244 225200</t>
  </si>
  <si>
    <t>703 04 09 2420173000 851 290100</t>
  </si>
  <si>
    <t>703 04 09 2420173000 853 290100</t>
  </si>
  <si>
    <t>703 04 09 2420192058 244 223102</t>
  </si>
  <si>
    <t>703 04 09 2420192058 244 225100</t>
  </si>
  <si>
    <t>703 04 09 2420192058 244 225200</t>
  </si>
  <si>
    <t>703 04 09 2420192058 244 340101</t>
  </si>
  <si>
    <t>703 04 09 2420192058 244 310100</t>
  </si>
  <si>
    <t>703 04 09 2420000000</t>
  </si>
  <si>
    <t xml:space="preserve">Приложение№5 к решению  Совета местного самоуправления городского поселения Залукокоаже №00/0  от  00.00.2017 года  "Об исполнении бюджета городского поселения Залукокоаже Зольского муниципального района Кабардино-Балкарской Республики за 2016 год" </t>
  </si>
  <si>
    <t>Источники финансирования дефицита бюджета городского поселения Залукокоаже по кодам классификации бюджета за  2016 года</t>
  </si>
  <si>
    <t xml:space="preserve">Приложение№6 к решению  Совета местного самоуправления городского поселения Залукокоаже №00/0  от  00.00.2017 года  "Об исполнении бюджета городского поселения Залукокоаже Зольского муниципального района Кабардино-Балкарской Республики за 2016 год" </t>
  </si>
  <si>
    <t>Источники внутреннего финансирования дефицита бюджета городского поселения Залукокоаже по кодам групп, подгрупп, статей, видов источников финансирования дефицитов бюджетов                                                                                                 за  2016 год</t>
  </si>
  <si>
    <t xml:space="preserve">                               </t>
  </si>
  <si>
    <t>703 01 06 9390079390 540 251000</t>
  </si>
  <si>
    <t>01 07 9440099999 880 290700</t>
  </si>
  <si>
    <t>01 07 9440099999</t>
  </si>
  <si>
    <t>01 06 9390079390 540 251000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</si>
</sst>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400]h:mm:ss\ AM/PM"/>
    <numFmt numFmtId="171" formatCode="[&lt;=9999999]###\-####;\(###\)\ ###\-####"/>
    <numFmt numFmtId="172" formatCode="0000"/>
    <numFmt numFmtId="173" formatCode="000000"/>
    <numFmt numFmtId="174" formatCode="#,##0.00&quot;р.&quot;"/>
  </numFmts>
  <fonts count="11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8"/>
      <color indexed="30"/>
      <name val="Times New Roman"/>
      <family val="1"/>
    </font>
    <font>
      <b/>
      <i/>
      <sz val="8"/>
      <color indexed="30"/>
      <name val="Times New Roman"/>
      <family val="1"/>
    </font>
    <font>
      <b/>
      <sz val="8"/>
      <name val="Arial Cyr"/>
      <family val="0"/>
    </font>
    <font>
      <sz val="8"/>
      <color indexed="10"/>
      <name val="Arial Cyr"/>
      <family val="0"/>
    </font>
    <font>
      <b/>
      <i/>
      <sz val="10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b/>
      <sz val="9"/>
      <color indexed="12"/>
      <name val="Times New Roman"/>
      <family val="1"/>
    </font>
    <font>
      <b/>
      <sz val="9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Times New Roman"/>
      <family val="1"/>
    </font>
    <font>
      <b/>
      <i/>
      <sz val="8"/>
      <color indexed="36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0"/>
      <color indexed="30"/>
      <name val="Times New Roman"/>
      <family val="1"/>
    </font>
    <font>
      <b/>
      <sz val="9"/>
      <color indexed="30"/>
      <name val="Times New Roman"/>
      <family val="1"/>
    </font>
    <font>
      <i/>
      <sz val="10"/>
      <color indexed="36"/>
      <name val="Times New Roman"/>
      <family val="1"/>
    </font>
    <font>
      <b/>
      <i/>
      <sz val="10"/>
      <color indexed="36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color indexed="60"/>
      <name val="Times New Roman"/>
      <family val="1"/>
    </font>
    <font>
      <b/>
      <i/>
      <sz val="10"/>
      <color indexed="30"/>
      <name val="Arial Cyr"/>
      <family val="0"/>
    </font>
    <font>
      <b/>
      <i/>
      <sz val="10"/>
      <color indexed="36"/>
      <name val="Arial Cyr"/>
      <family val="0"/>
    </font>
    <font>
      <b/>
      <i/>
      <sz val="8"/>
      <color indexed="30"/>
      <name val="Arial Cyr"/>
      <family val="0"/>
    </font>
    <font>
      <i/>
      <sz val="10"/>
      <color indexed="36"/>
      <name val="Arial Cyr"/>
      <family val="0"/>
    </font>
    <font>
      <sz val="10"/>
      <color indexed="30"/>
      <name val="Arial Cyr"/>
      <family val="0"/>
    </font>
    <font>
      <b/>
      <sz val="10"/>
      <color indexed="10"/>
      <name val="Arial Cyr"/>
      <family val="0"/>
    </font>
    <font>
      <sz val="9"/>
      <color indexed="12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70C0"/>
      <name val="Times New Roman"/>
      <family val="1"/>
    </font>
    <font>
      <b/>
      <i/>
      <sz val="8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7030A0"/>
      <name val="Times New Roman"/>
      <family val="1"/>
    </font>
    <font>
      <b/>
      <sz val="8"/>
      <color rgb="FF0070C0"/>
      <name val="Times New Roman"/>
      <family val="1"/>
    </font>
    <font>
      <i/>
      <sz val="8"/>
      <color rgb="FF7030A0"/>
      <name val="Times New Roman"/>
      <family val="1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i/>
      <sz val="10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color rgb="FFC00000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color rgb="FF0070C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0070C0"/>
      <name val="Arial Cyr"/>
      <family val="0"/>
    </font>
    <font>
      <i/>
      <sz val="10"/>
      <color rgb="FF0070C0"/>
      <name val="Arial Cyr"/>
      <family val="0"/>
    </font>
    <font>
      <i/>
      <sz val="10"/>
      <color rgb="FF7030A0"/>
      <name val="Arial Cyr"/>
      <family val="0"/>
    </font>
    <font>
      <sz val="9"/>
      <color rgb="FF0000FF"/>
      <name val="Arial Cyr"/>
      <family val="0"/>
    </font>
    <font>
      <b/>
      <i/>
      <sz val="10"/>
      <color rgb="FF7030A0"/>
      <name val="Arial Cyr"/>
      <family val="0"/>
    </font>
    <font>
      <sz val="10"/>
      <color rgb="FF0070C0"/>
      <name val="Arial Cyr"/>
      <family val="0"/>
    </font>
    <font>
      <b/>
      <i/>
      <sz val="8"/>
      <color rgb="FF0070C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89" fillId="0" borderId="12" xfId="0" applyFont="1" applyBorder="1" applyAlignment="1">
      <alignment vertical="center" wrapText="1"/>
    </xf>
    <xf numFmtId="3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91" fillId="35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35" borderId="10" xfId="0" applyFont="1" applyFill="1" applyBorder="1" applyAlignment="1">
      <alignment/>
    </xf>
    <xf numFmtId="0" fontId="90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90" fillId="35" borderId="10" xfId="0" applyFont="1" applyFill="1" applyBorder="1" applyAlignment="1">
      <alignment wrapText="1"/>
    </xf>
    <xf numFmtId="0" fontId="90" fillId="0" borderId="10" xfId="0" applyFont="1" applyFill="1" applyBorder="1" applyAlignment="1">
      <alignment wrapText="1"/>
    </xf>
    <xf numFmtId="0" fontId="90" fillId="0" borderId="12" xfId="0" applyFont="1" applyBorder="1" applyAlignment="1">
      <alignment vertical="center" wrapText="1"/>
    </xf>
    <xf numFmtId="0" fontId="13" fillId="36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Fill="1" applyBorder="1" applyAlignment="1">
      <alignment/>
    </xf>
    <xf numFmtId="0" fontId="92" fillId="35" borderId="10" xfId="0" applyFont="1" applyFill="1" applyBorder="1" applyAlignment="1">
      <alignment wrapText="1"/>
    </xf>
    <xf numFmtId="0" fontId="92" fillId="35" borderId="10" xfId="0" applyFont="1" applyFill="1" applyBorder="1" applyAlignment="1">
      <alignment/>
    </xf>
    <xf numFmtId="0" fontId="9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92" fillId="0" borderId="10" xfId="0" applyNumberFormat="1" applyFont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93" fillId="35" borderId="10" xfId="0" applyFont="1" applyFill="1" applyBorder="1" applyAlignment="1">
      <alignment wrapText="1"/>
    </xf>
    <xf numFmtId="0" fontId="93" fillId="35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94" fillId="35" borderId="10" xfId="0" applyFont="1" applyFill="1" applyBorder="1" applyAlignment="1">
      <alignment wrapText="1"/>
    </xf>
    <xf numFmtId="0" fontId="94" fillId="35" borderId="10" xfId="0" applyFont="1" applyFill="1" applyBorder="1" applyAlignment="1">
      <alignment/>
    </xf>
    <xf numFmtId="0" fontId="94" fillId="0" borderId="10" xfId="0" applyFont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wrapText="1"/>
    </xf>
    <xf numFmtId="0" fontId="95" fillId="0" borderId="12" xfId="0" applyFont="1" applyBorder="1" applyAlignment="1">
      <alignment vertical="center" wrapText="1"/>
    </xf>
    <xf numFmtId="0" fontId="95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 wrapText="1"/>
    </xf>
    <xf numFmtId="0" fontId="96" fillId="37" borderId="10" xfId="0" applyFont="1" applyFill="1" applyBorder="1" applyAlignment="1">
      <alignment horizontal="right"/>
    </xf>
    <xf numFmtId="0" fontId="97" fillId="37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/>
    </xf>
    <xf numFmtId="44" fontId="2" fillId="35" borderId="10" xfId="43" applyFont="1" applyFill="1" applyBorder="1" applyAlignment="1">
      <alignment/>
    </xf>
    <xf numFmtId="44" fontId="4" fillId="35" borderId="10" xfId="43" applyFont="1" applyFill="1" applyBorder="1" applyAlignment="1">
      <alignment wrapText="1"/>
    </xf>
    <xf numFmtId="44" fontId="94" fillId="35" borderId="10" xfId="43" applyFont="1" applyFill="1" applyBorder="1" applyAlignment="1">
      <alignment wrapText="1"/>
    </xf>
    <xf numFmtId="44" fontId="4" fillId="35" borderId="10" xfId="43" applyFont="1" applyFill="1" applyBorder="1" applyAlignment="1">
      <alignment/>
    </xf>
    <xf numFmtId="44" fontId="94" fillId="35" borderId="10" xfId="43" applyFont="1" applyFill="1" applyBorder="1" applyAlignment="1">
      <alignment/>
    </xf>
    <xf numFmtId="4" fontId="20" fillId="0" borderId="11" xfId="0" applyNumberFormat="1" applyFont="1" applyBorder="1" applyAlignment="1">
      <alignment wrapText="1"/>
    </xf>
    <xf numFmtId="4" fontId="9" fillId="35" borderId="10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13" fillId="36" borderId="10" xfId="0" applyNumberFormat="1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4" fontId="91" fillId="0" borderId="10" xfId="0" applyNumberFormat="1" applyFont="1" applyBorder="1" applyAlignment="1">
      <alignment/>
    </xf>
    <xf numFmtId="4" fontId="9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98" fillId="35" borderId="10" xfId="0" applyNumberFormat="1" applyFont="1" applyFill="1" applyBorder="1" applyAlignment="1">
      <alignment/>
    </xf>
    <xf numFmtId="4" fontId="99" fillId="35" borderId="11" xfId="0" applyNumberFormat="1" applyFont="1" applyFill="1" applyBorder="1" applyAlignment="1">
      <alignment/>
    </xf>
    <xf numFmtId="4" fontId="23" fillId="35" borderId="11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4" fontId="98" fillId="35" borderId="10" xfId="43" applyNumberFormat="1" applyFont="1" applyFill="1" applyBorder="1" applyAlignment="1">
      <alignment/>
    </xf>
    <xf numFmtId="4" fontId="98" fillId="35" borderId="11" xfId="43" applyNumberFormat="1" applyFont="1" applyFill="1" applyBorder="1" applyAlignment="1">
      <alignment/>
    </xf>
    <xf numFmtId="4" fontId="2" fillId="35" borderId="10" xfId="43" applyNumberFormat="1" applyFont="1" applyFill="1" applyBorder="1" applyAlignment="1">
      <alignment/>
    </xf>
    <xf numFmtId="4" fontId="2" fillId="35" borderId="11" xfId="43" applyNumberFormat="1" applyFont="1" applyFill="1" applyBorder="1" applyAlignment="1">
      <alignment/>
    </xf>
    <xf numFmtId="4" fontId="3" fillId="35" borderId="10" xfId="43" applyNumberFormat="1" applyFont="1" applyFill="1" applyBorder="1" applyAlignment="1">
      <alignment/>
    </xf>
    <xf numFmtId="4" fontId="3" fillId="35" borderId="11" xfId="43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91" fillId="0" borderId="10" xfId="0" applyNumberFormat="1" applyFont="1" applyFill="1" applyBorder="1" applyAlignment="1">
      <alignment/>
    </xf>
    <xf numFmtId="4" fontId="91" fillId="0" borderId="11" xfId="0" applyNumberFormat="1" applyFont="1" applyFill="1" applyBorder="1" applyAlignment="1">
      <alignment/>
    </xf>
    <xf numFmtId="4" fontId="100" fillId="0" borderId="10" xfId="0" applyNumberFormat="1" applyFont="1" applyFill="1" applyBorder="1" applyAlignment="1">
      <alignment/>
    </xf>
    <xf numFmtId="4" fontId="100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01" fillId="35" borderId="10" xfId="0" applyNumberFormat="1" applyFont="1" applyFill="1" applyBorder="1" applyAlignment="1">
      <alignment/>
    </xf>
    <xf numFmtId="4" fontId="101" fillId="35" borderId="11" xfId="0" applyNumberFormat="1" applyFont="1" applyFill="1" applyBorder="1" applyAlignment="1">
      <alignment/>
    </xf>
    <xf numFmtId="4" fontId="91" fillId="35" borderId="10" xfId="0" applyNumberFormat="1" applyFont="1" applyFill="1" applyBorder="1" applyAlignment="1">
      <alignment/>
    </xf>
    <xf numFmtId="4" fontId="91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90" fillId="35" borderId="10" xfId="0" applyNumberFormat="1" applyFont="1" applyFill="1" applyBorder="1" applyAlignment="1">
      <alignment/>
    </xf>
    <xf numFmtId="4" fontId="90" fillId="35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33" borderId="11" xfId="0" applyNumberFormat="1" applyFont="1" applyFill="1" applyBorder="1" applyAlignment="1">
      <alignment wrapText="1"/>
    </xf>
    <xf numFmtId="4" fontId="5" fillId="35" borderId="11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93" fillId="0" borderId="12" xfId="0" applyFont="1" applyBorder="1" applyAlignment="1">
      <alignment vertical="center" wrapText="1"/>
    </xf>
    <xf numFmtId="0" fontId="93" fillId="0" borderId="10" xfId="0" applyFont="1" applyBorder="1" applyAlignment="1">
      <alignment/>
    </xf>
    <xf numFmtId="4" fontId="101" fillId="0" borderId="10" xfId="0" applyNumberFormat="1" applyFont="1" applyBorder="1" applyAlignment="1">
      <alignment/>
    </xf>
    <xf numFmtId="4" fontId="101" fillId="0" borderId="11" xfId="0" applyNumberFormat="1" applyFont="1" applyBorder="1" applyAlignment="1">
      <alignment/>
    </xf>
    <xf numFmtId="0" fontId="93" fillId="0" borderId="10" xfId="0" applyFont="1" applyBorder="1" applyAlignment="1">
      <alignment wrapText="1"/>
    </xf>
    <xf numFmtId="4" fontId="4" fillId="35" borderId="11" xfId="0" applyNumberFormat="1" applyFont="1" applyFill="1" applyBorder="1" applyAlignment="1">
      <alignment/>
    </xf>
    <xf numFmtId="0" fontId="102" fillId="37" borderId="10" xfId="0" applyFont="1" applyFill="1" applyBorder="1" applyAlignment="1">
      <alignment horizontal="right"/>
    </xf>
    <xf numFmtId="0" fontId="103" fillId="0" borderId="10" xfId="0" applyFont="1" applyBorder="1" applyAlignment="1">
      <alignment horizontal="center" wrapText="1"/>
    </xf>
    <xf numFmtId="0" fontId="104" fillId="0" borderId="10" xfId="0" applyFont="1" applyBorder="1" applyAlignment="1">
      <alignment/>
    </xf>
    <xf numFmtId="4" fontId="104" fillId="0" borderId="10" xfId="0" applyNumberFormat="1" applyFont="1" applyBorder="1" applyAlignment="1">
      <alignment wrapText="1"/>
    </xf>
    <xf numFmtId="4" fontId="104" fillId="0" borderId="11" xfId="0" applyNumberFormat="1" applyFont="1" applyBorder="1" applyAlignment="1">
      <alignment wrapText="1"/>
    </xf>
    <xf numFmtId="4" fontId="2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102" fillId="34" borderId="10" xfId="0" applyFont="1" applyFill="1" applyBorder="1" applyAlignment="1">
      <alignment/>
    </xf>
    <xf numFmtId="3" fontId="105" fillId="34" borderId="10" xfId="0" applyNumberFormat="1" applyFont="1" applyFill="1" applyBorder="1" applyAlignment="1">
      <alignment/>
    </xf>
    <xf numFmtId="0" fontId="105" fillId="36" borderId="10" xfId="0" applyFont="1" applyFill="1" applyBorder="1" applyAlignment="1">
      <alignment wrapText="1"/>
    </xf>
    <xf numFmtId="0" fontId="102" fillId="35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left" wrapText="1"/>
    </xf>
    <xf numFmtId="0" fontId="106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left"/>
    </xf>
    <xf numFmtId="3" fontId="3" fillId="37" borderId="10" xfId="0" applyNumberFormat="1" applyFont="1" applyFill="1" applyBorder="1" applyAlignment="1">
      <alignment horizontal="left"/>
    </xf>
    <xf numFmtId="0" fontId="107" fillId="37" borderId="10" xfId="0" applyFont="1" applyFill="1" applyBorder="1" applyAlignment="1">
      <alignment horizontal="right" wrapText="1"/>
    </xf>
    <xf numFmtId="4" fontId="2" fillId="35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10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91" fillId="0" borderId="11" xfId="0" applyNumberFormat="1" applyFont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108" fillId="34" borderId="10" xfId="0" applyNumberFormat="1" applyFont="1" applyFill="1" applyBorder="1" applyAlignment="1">
      <alignment/>
    </xf>
    <xf numFmtId="4" fontId="29" fillId="34" borderId="10" xfId="0" applyNumberFormat="1" applyFont="1" applyFill="1" applyBorder="1" applyAlignment="1">
      <alignment wrapText="1"/>
    </xf>
    <xf numFmtId="4" fontId="27" fillId="34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0" fontId="102" fillId="34" borderId="10" xfId="0" applyFont="1" applyFill="1" applyBorder="1" applyAlignment="1">
      <alignment horizontal="right"/>
    </xf>
    <xf numFmtId="4" fontId="102" fillId="36" borderId="10" xfId="0" applyNumberFormat="1" applyFont="1" applyFill="1" applyBorder="1" applyAlignment="1">
      <alignment/>
    </xf>
    <xf numFmtId="4" fontId="29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4" fontId="27" fillId="35" borderId="10" xfId="0" applyNumberFormat="1" applyFont="1" applyFill="1" applyBorder="1" applyAlignment="1">
      <alignment wrapText="1"/>
    </xf>
    <xf numFmtId="4" fontId="29" fillId="35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2" fillId="35" borderId="11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91" fillId="0" borderId="11" xfId="0" applyNumberFormat="1" applyFont="1" applyBorder="1" applyAlignment="1">
      <alignment/>
    </xf>
    <xf numFmtId="0" fontId="109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4" fontId="3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02" fillId="36" borderId="11" xfId="0" applyFont="1" applyFill="1" applyBorder="1" applyAlignment="1">
      <alignment horizontal="center" wrapText="1"/>
    </xf>
    <xf numFmtId="0" fontId="110" fillId="36" borderId="14" xfId="0" applyFont="1" applyFill="1" applyBorder="1" applyAlignment="1">
      <alignment horizontal="center"/>
    </xf>
    <xf numFmtId="4" fontId="102" fillId="36" borderId="11" xfId="0" applyNumberFormat="1" applyFont="1" applyFill="1" applyBorder="1" applyAlignment="1">
      <alignment/>
    </xf>
    <xf numFmtId="0" fontId="110" fillId="36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4" fontId="5" fillId="37" borderId="11" xfId="0" applyNumberFormat="1" applyFont="1" applyFill="1" applyBorder="1" applyAlignment="1">
      <alignment/>
    </xf>
    <xf numFmtId="0" fontId="28" fillId="37" borderId="14" xfId="0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28" fillId="36" borderId="14" xfId="0" applyFont="1" applyFill="1" applyBorder="1" applyAlignment="1">
      <alignment/>
    </xf>
    <xf numFmtId="4" fontId="108" fillId="34" borderId="11" xfId="0" applyNumberFormat="1" applyFont="1" applyFill="1" applyBorder="1" applyAlignment="1">
      <alignment/>
    </xf>
    <xf numFmtId="4" fontId="111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" fontId="101" fillId="35" borderId="11" xfId="0" applyNumberFormat="1" applyFont="1" applyFill="1" applyBorder="1" applyAlignment="1">
      <alignment horizontal="right"/>
    </xf>
    <xf numFmtId="4" fontId="101" fillId="35" borderId="14" xfId="0" applyNumberFormat="1" applyFont="1" applyFill="1" applyBorder="1" applyAlignment="1">
      <alignment horizontal="right"/>
    </xf>
    <xf numFmtId="4" fontId="2" fillId="35" borderId="11" xfId="43" applyNumberFormat="1" applyFont="1" applyFill="1" applyBorder="1" applyAlignment="1">
      <alignment/>
    </xf>
    <xf numFmtId="4" fontId="98" fillId="35" borderId="11" xfId="43" applyNumberFormat="1" applyFont="1" applyFill="1" applyBorder="1" applyAlignment="1">
      <alignment/>
    </xf>
    <xf numFmtId="4" fontId="112" fillId="0" borderId="14" xfId="0" applyNumberFormat="1" applyFont="1" applyBorder="1" applyAlignment="1">
      <alignment/>
    </xf>
    <xf numFmtId="4" fontId="31" fillId="36" borderId="14" xfId="0" applyNumberFormat="1" applyFont="1" applyFill="1" applyBorder="1" applyAlignment="1">
      <alignment/>
    </xf>
    <xf numFmtId="4" fontId="91" fillId="35" borderId="11" xfId="0" applyNumberFormat="1" applyFont="1" applyFill="1" applyBorder="1" applyAlignment="1">
      <alignment horizontal="right"/>
    </xf>
    <xf numFmtId="4" fontId="113" fillId="0" borderId="14" xfId="0" applyNumberFormat="1" applyFont="1" applyBorder="1" applyAlignment="1">
      <alignment horizontal="right"/>
    </xf>
    <xf numFmtId="4" fontId="4" fillId="35" borderId="11" xfId="0" applyNumberFormat="1" applyFont="1" applyFill="1" applyBorder="1" applyAlignment="1">
      <alignment/>
    </xf>
    <xf numFmtId="4" fontId="31" fillId="0" borderId="14" xfId="0" applyNumberFormat="1" applyFont="1" applyBorder="1" applyAlignment="1">
      <alignment/>
    </xf>
    <xf numFmtId="4" fontId="3" fillId="35" borderId="11" xfId="43" applyNumberFormat="1" applyFont="1" applyFill="1" applyBorder="1" applyAlignment="1">
      <alignment/>
    </xf>
    <xf numFmtId="4" fontId="31" fillId="37" borderId="14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114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91" fillId="35" borderId="14" xfId="0" applyNumberFormat="1" applyFont="1" applyFill="1" applyBorder="1" applyAlignment="1">
      <alignment horizontal="right"/>
    </xf>
    <xf numFmtId="4" fontId="5" fillId="37" borderId="11" xfId="0" applyNumberFormat="1" applyFont="1" applyFill="1" applyBorder="1" applyAlignment="1">
      <alignment horizontal="right"/>
    </xf>
    <xf numFmtId="4" fontId="5" fillId="37" borderId="14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91" fillId="0" borderId="11" xfId="0" applyNumberFormat="1" applyFont="1" applyFill="1" applyBorder="1" applyAlignment="1">
      <alignment horizontal="right"/>
    </xf>
    <xf numFmtId="4" fontId="109" fillId="0" borderId="14" xfId="0" applyNumberFormat="1" applyFont="1" applyBorder="1" applyAlignment="1">
      <alignment horizontal="right"/>
    </xf>
    <xf numFmtId="4" fontId="104" fillId="33" borderId="11" xfId="0" applyNumberFormat="1" applyFont="1" applyFill="1" applyBorder="1" applyAlignment="1">
      <alignment wrapText="1"/>
    </xf>
    <xf numFmtId="4" fontId="115" fillId="0" borderId="14" xfId="0" applyNumberFormat="1" applyFont="1" applyBorder="1" applyAlignment="1">
      <alignment/>
    </xf>
    <xf numFmtId="4" fontId="91" fillId="33" borderId="11" xfId="0" applyNumberFormat="1" applyFont="1" applyFill="1" applyBorder="1" applyAlignment="1">
      <alignment/>
    </xf>
    <xf numFmtId="4" fontId="109" fillId="0" borderId="14" xfId="0" applyNumberFormat="1" applyFont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19" fillId="35" borderId="14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/>
    </xf>
    <xf numFmtId="4" fontId="100" fillId="0" borderId="11" xfId="0" applyNumberFormat="1" applyFont="1" applyFill="1" applyBorder="1" applyAlignment="1">
      <alignment horizontal="right"/>
    </xf>
    <xf numFmtId="4" fontId="4" fillId="35" borderId="11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3" fillId="36" borderId="11" xfId="0" applyNumberFormat="1" applyFont="1" applyFill="1" applyBorder="1" applyAlignment="1">
      <alignment/>
    </xf>
    <xf numFmtId="4" fontId="18" fillId="36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0" fontId="3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4" fontId="19" fillId="0" borderId="14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27" fillId="35" borderId="11" xfId="0" applyNumberFormat="1" applyFont="1" applyFill="1" applyBorder="1" applyAlignment="1">
      <alignment wrapText="1"/>
    </xf>
    <xf numFmtId="4" fontId="27" fillId="35" borderId="14" xfId="0" applyNumberFormat="1" applyFont="1" applyFill="1" applyBorder="1" applyAlignment="1">
      <alignment wrapText="1"/>
    </xf>
    <xf numFmtId="4" fontId="29" fillId="35" borderId="11" xfId="0" applyNumberFormat="1" applyFont="1" applyFill="1" applyBorder="1" applyAlignment="1">
      <alignment wrapText="1"/>
    </xf>
    <xf numFmtId="4" fontId="31" fillId="35" borderId="14" xfId="0" applyNumberFormat="1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4" fontId="108" fillId="36" borderId="11" xfId="0" applyNumberFormat="1" applyFont="1" applyFill="1" applyBorder="1" applyAlignment="1">
      <alignment/>
    </xf>
    <xf numFmtId="4" fontId="108" fillId="34" borderId="14" xfId="0" applyNumberFormat="1" applyFont="1" applyFill="1" applyBorder="1" applyAlignment="1">
      <alignment/>
    </xf>
    <xf numFmtId="0" fontId="110" fillId="36" borderId="14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 wrapText="1"/>
    </xf>
    <xf numFmtId="4" fontId="26" fillId="0" borderId="14" xfId="0" applyNumberFormat="1" applyFont="1" applyBorder="1" applyAlignment="1">
      <alignment/>
    </xf>
    <xf numFmtId="4" fontId="29" fillId="35" borderId="11" xfId="0" applyNumberFormat="1" applyFont="1" applyFill="1" applyBorder="1" applyAlignment="1">
      <alignment/>
    </xf>
    <xf numFmtId="4" fontId="32" fillId="35" borderId="14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29" fillId="34" borderId="11" xfId="0" applyNumberFormat="1" applyFont="1" applyFill="1" applyBorder="1" applyAlignment="1">
      <alignment wrapText="1"/>
    </xf>
    <xf numFmtId="4" fontId="30" fillId="34" borderId="14" xfId="0" applyNumberFormat="1" applyFont="1" applyFill="1" applyBorder="1" applyAlignment="1">
      <alignment wrapText="1"/>
    </xf>
    <xf numFmtId="4" fontId="27" fillId="36" borderId="11" xfId="0" applyNumberFormat="1" applyFont="1" applyFill="1" applyBorder="1" applyAlignment="1">
      <alignment/>
    </xf>
    <xf numFmtId="4" fontId="27" fillId="34" borderId="14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/>
    </xf>
    <xf numFmtId="4" fontId="101" fillId="35" borderId="11" xfId="0" applyNumberFormat="1" applyFont="1" applyFill="1" applyBorder="1" applyAlignment="1">
      <alignment/>
    </xf>
    <xf numFmtId="4" fontId="116" fillId="0" borderId="14" xfId="0" applyNumberFormat="1" applyFont="1" applyBorder="1" applyAlignment="1">
      <alignment/>
    </xf>
    <xf numFmtId="4" fontId="101" fillId="0" borderId="11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98" fillId="35" borderId="11" xfId="0" applyNumberFormat="1" applyFont="1" applyFill="1" applyBorder="1" applyAlignment="1">
      <alignment/>
    </xf>
    <xf numFmtId="4" fontId="117" fillId="0" borderId="14" xfId="0" applyNumberFormat="1" applyFont="1" applyBorder="1" applyAlignment="1">
      <alignment/>
    </xf>
    <xf numFmtId="4" fontId="91" fillId="35" borderId="11" xfId="0" applyNumberFormat="1" applyFont="1" applyFill="1" applyBorder="1" applyAlignment="1">
      <alignment/>
    </xf>
    <xf numFmtId="4" fontId="28" fillId="37" borderId="14" xfId="0" applyNumberFormat="1" applyFont="1" applyFill="1" applyBorder="1" applyAlignment="1">
      <alignment/>
    </xf>
    <xf numFmtId="4" fontId="90" fillId="35" borderId="11" xfId="0" applyNumberFormat="1" applyFont="1" applyFill="1" applyBorder="1" applyAlignment="1">
      <alignment/>
    </xf>
    <xf numFmtId="4" fontId="90" fillId="35" borderId="11" xfId="0" applyNumberFormat="1" applyFont="1" applyFill="1" applyBorder="1" applyAlignment="1">
      <alignment horizontal="right"/>
    </xf>
    <xf numFmtId="4" fontId="118" fillId="0" borderId="14" xfId="0" applyNumberFormat="1" applyFont="1" applyBorder="1" applyAlignment="1">
      <alignment horizontal="right"/>
    </xf>
    <xf numFmtId="0" fontId="116" fillId="0" borderId="14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zoomScalePageLayoutView="0" workbookViewId="0" topLeftCell="A76">
      <selection activeCell="H53" sqref="H53"/>
    </sheetView>
  </sheetViews>
  <sheetFormatPr defaultColWidth="9.00390625" defaultRowHeight="12.75"/>
  <cols>
    <col min="1" max="1" width="25.125" style="0" customWidth="1"/>
    <col min="2" max="2" width="25.00390625" style="0" customWidth="1"/>
    <col min="3" max="3" width="12.75390625" style="0" customWidth="1"/>
    <col min="4" max="4" width="12.375" style="0" customWidth="1"/>
    <col min="5" max="5" width="10.375" style="0" customWidth="1"/>
    <col min="6" max="6" width="2.125" style="0" customWidth="1"/>
    <col min="8" max="8" width="14.625" style="0" customWidth="1"/>
  </cols>
  <sheetData>
    <row r="1" spans="1:6" ht="102.75" customHeight="1">
      <c r="A1" s="16"/>
      <c r="B1" s="16"/>
      <c r="C1" s="240" t="s">
        <v>365</v>
      </c>
      <c r="D1" s="320"/>
      <c r="E1" s="320"/>
      <c r="F1" s="320"/>
    </row>
    <row r="2" spans="1:6" ht="12.75">
      <c r="A2" s="2"/>
      <c r="B2" s="2"/>
      <c r="C2" s="2"/>
      <c r="D2" s="2"/>
      <c r="E2" s="2"/>
      <c r="F2" s="2"/>
    </row>
    <row r="3" spans="1:6" ht="25.5" customHeight="1">
      <c r="A3" s="241" t="s">
        <v>366</v>
      </c>
      <c r="B3" s="320"/>
      <c r="C3" s="320"/>
      <c r="D3" s="320"/>
      <c r="E3" s="320"/>
      <c r="F3" s="320"/>
    </row>
    <row r="4" spans="1:6" ht="12.75">
      <c r="A4" s="24"/>
      <c r="B4" s="1"/>
      <c r="C4" s="1"/>
      <c r="D4" s="1"/>
      <c r="E4" s="1"/>
      <c r="F4" s="1"/>
    </row>
    <row r="5" spans="1:6" ht="12.75">
      <c r="A5" s="2"/>
      <c r="B5" s="27" t="s">
        <v>0</v>
      </c>
      <c r="C5" s="2"/>
      <c r="D5" s="2"/>
      <c r="E5" s="2"/>
      <c r="F5" s="2"/>
    </row>
    <row r="6" spans="1:6" ht="107.25" customHeight="1">
      <c r="A6" s="69" t="s">
        <v>1</v>
      </c>
      <c r="B6" s="69" t="s">
        <v>18</v>
      </c>
      <c r="C6" s="36" t="s">
        <v>367</v>
      </c>
      <c r="D6" s="36" t="s">
        <v>368</v>
      </c>
      <c r="E6" s="321" t="s">
        <v>369</v>
      </c>
      <c r="F6" s="322"/>
    </row>
    <row r="7" spans="1:6" ht="12.75">
      <c r="A7" s="29" t="s">
        <v>4</v>
      </c>
      <c r="B7" s="29"/>
      <c r="C7" s="202">
        <f>C20+C24</f>
        <v>22292110.09</v>
      </c>
      <c r="D7" s="202">
        <f>D28</f>
        <v>24120654.789999995</v>
      </c>
      <c r="E7" s="323">
        <f aca="true" t="shared" si="0" ref="E7:E19">C7-D7</f>
        <v>-1828544.6999999955</v>
      </c>
      <c r="F7" s="324"/>
    </row>
    <row r="8" spans="1:6" ht="77.25" customHeight="1">
      <c r="A8" s="15" t="s">
        <v>128</v>
      </c>
      <c r="B8" s="6" t="s">
        <v>118</v>
      </c>
      <c r="C8" s="193">
        <v>445367</v>
      </c>
      <c r="D8" s="193">
        <v>503974.35</v>
      </c>
      <c r="E8" s="242">
        <f t="shared" si="0"/>
        <v>-58607.34999999998</v>
      </c>
      <c r="F8" s="226"/>
    </row>
    <row r="9" spans="1:6" ht="102">
      <c r="A9" s="15" t="s">
        <v>115</v>
      </c>
      <c r="B9" s="6" t="s">
        <v>119</v>
      </c>
      <c r="C9" s="193">
        <v>7194.61</v>
      </c>
      <c r="D9" s="193">
        <v>7692.92</v>
      </c>
      <c r="E9" s="242">
        <f t="shared" si="0"/>
        <v>-498.3100000000004</v>
      </c>
      <c r="F9" s="226"/>
    </row>
    <row r="10" spans="1:6" ht="105.75" customHeight="1">
      <c r="A10" s="15" t="s">
        <v>117</v>
      </c>
      <c r="B10" s="6" t="s">
        <v>120</v>
      </c>
      <c r="C10" s="193">
        <v>1022089.53</v>
      </c>
      <c r="D10" s="193">
        <v>1037194.61</v>
      </c>
      <c r="E10" s="242">
        <f t="shared" si="0"/>
        <v>-15105.079999999958</v>
      </c>
      <c r="F10" s="226"/>
    </row>
    <row r="11" spans="1:6" ht="104.25" customHeight="1">
      <c r="A11" s="15" t="s">
        <v>116</v>
      </c>
      <c r="B11" s="6" t="s">
        <v>121</v>
      </c>
      <c r="C11" s="193">
        <v>-62001.45</v>
      </c>
      <c r="D11" s="193">
        <v>-74645.37</v>
      </c>
      <c r="E11" s="242">
        <f t="shared" si="0"/>
        <v>12643.919999999998</v>
      </c>
      <c r="F11" s="226"/>
    </row>
    <row r="12" spans="1:6" ht="25.5">
      <c r="A12" s="15" t="s">
        <v>3</v>
      </c>
      <c r="B12" s="6" t="s">
        <v>50</v>
      </c>
      <c r="C12" s="193">
        <v>7519270</v>
      </c>
      <c r="D12" s="193">
        <v>7750525.5</v>
      </c>
      <c r="E12" s="242">
        <f t="shared" si="0"/>
        <v>-231255.5</v>
      </c>
      <c r="F12" s="226"/>
    </row>
    <row r="13" spans="1:6" ht="25.5">
      <c r="A13" s="15" t="s">
        <v>127</v>
      </c>
      <c r="B13" s="7" t="s">
        <v>51</v>
      </c>
      <c r="C13" s="193">
        <v>273740</v>
      </c>
      <c r="D13" s="193">
        <v>531056.36</v>
      </c>
      <c r="E13" s="242">
        <f t="shared" si="0"/>
        <v>-257316.36</v>
      </c>
      <c r="F13" s="226"/>
    </row>
    <row r="14" spans="1:6" ht="25.5">
      <c r="A14" s="76" t="s">
        <v>124</v>
      </c>
      <c r="B14" s="6" t="s">
        <v>123</v>
      </c>
      <c r="C14" s="193">
        <v>1956323.4</v>
      </c>
      <c r="D14" s="193">
        <v>1399325.18</v>
      </c>
      <c r="E14" s="225">
        <f t="shared" si="0"/>
        <v>556998.22</v>
      </c>
      <c r="F14" s="226"/>
    </row>
    <row r="15" spans="1:6" ht="25.5">
      <c r="A15" s="76" t="s">
        <v>125</v>
      </c>
      <c r="B15" s="6" t="s">
        <v>126</v>
      </c>
      <c r="C15" s="193">
        <v>50000</v>
      </c>
      <c r="D15" s="193">
        <v>365695.54</v>
      </c>
      <c r="E15" s="225">
        <f t="shared" si="0"/>
        <v>-315695.54</v>
      </c>
      <c r="F15" s="226"/>
    </row>
    <row r="16" spans="1:6" ht="25.5">
      <c r="A16" s="15" t="s">
        <v>135</v>
      </c>
      <c r="B16" s="6" t="s">
        <v>52</v>
      </c>
      <c r="C16" s="193">
        <v>570150</v>
      </c>
      <c r="D16" s="193">
        <v>972081.16</v>
      </c>
      <c r="E16" s="225">
        <f t="shared" si="0"/>
        <v>-401931.16000000003</v>
      </c>
      <c r="F16" s="226"/>
    </row>
    <row r="17" spans="1:6" ht="140.25">
      <c r="A17" s="15" t="s">
        <v>136</v>
      </c>
      <c r="B17" s="6" t="s">
        <v>62</v>
      </c>
      <c r="C17" s="193">
        <v>3660430</v>
      </c>
      <c r="D17" s="193">
        <v>4599496.87</v>
      </c>
      <c r="E17" s="225">
        <f t="shared" si="0"/>
        <v>-939066.8700000001</v>
      </c>
      <c r="F17" s="226"/>
    </row>
    <row r="18" spans="1:6" ht="114.75">
      <c r="A18" s="15" t="s">
        <v>137</v>
      </c>
      <c r="B18" s="6" t="s">
        <v>63</v>
      </c>
      <c r="C18" s="193">
        <v>400000</v>
      </c>
      <c r="D18" s="193">
        <v>311318.4</v>
      </c>
      <c r="E18" s="225">
        <f t="shared" si="0"/>
        <v>88681.59999999998</v>
      </c>
      <c r="F18" s="226"/>
    </row>
    <row r="19" spans="1:6" ht="63.75" customHeight="1">
      <c r="A19" s="15" t="s">
        <v>138</v>
      </c>
      <c r="B19" s="6" t="s">
        <v>64</v>
      </c>
      <c r="C19" s="193">
        <v>70000</v>
      </c>
      <c r="D19" s="193">
        <v>377725.47</v>
      </c>
      <c r="E19" s="225">
        <f t="shared" si="0"/>
        <v>-307725.47</v>
      </c>
      <c r="F19" s="226"/>
    </row>
    <row r="20" spans="1:6" ht="12.75">
      <c r="A20" s="18" t="s">
        <v>15</v>
      </c>
      <c r="B20" s="19"/>
      <c r="C20" s="200">
        <f>SUM(C8:C19)</f>
        <v>15912563.09</v>
      </c>
      <c r="D20" s="200">
        <f>SUM(D8:D19)</f>
        <v>17781440.989999995</v>
      </c>
      <c r="E20" s="249">
        <f>SUM(E8:E19)</f>
        <v>-1868877.9000000001</v>
      </c>
      <c r="F20" s="259"/>
    </row>
    <row r="21" spans="1:6" ht="81.75" customHeight="1">
      <c r="A21" s="75" t="s">
        <v>133</v>
      </c>
      <c r="B21" s="6" t="s">
        <v>65</v>
      </c>
      <c r="C21" s="193">
        <v>143948</v>
      </c>
      <c r="D21" s="193">
        <v>143948</v>
      </c>
      <c r="E21" s="225">
        <f>D21-C21</f>
        <v>0</v>
      </c>
      <c r="F21" s="244"/>
    </row>
    <row r="22" spans="1:6" ht="81.75" customHeight="1">
      <c r="A22" s="15" t="s">
        <v>134</v>
      </c>
      <c r="B22" s="7" t="s">
        <v>66</v>
      </c>
      <c r="C22" s="193">
        <v>436509</v>
      </c>
      <c r="D22" s="193">
        <v>436509</v>
      </c>
      <c r="E22" s="225">
        <f>D22-C22</f>
        <v>0</v>
      </c>
      <c r="F22" s="244"/>
    </row>
    <row r="23" spans="1:6" ht="168" customHeight="1">
      <c r="A23" s="15" t="s">
        <v>370</v>
      </c>
      <c r="B23" s="7" t="s">
        <v>371</v>
      </c>
      <c r="C23" s="193">
        <v>5799090</v>
      </c>
      <c r="D23" s="193">
        <v>5799090</v>
      </c>
      <c r="E23" s="225">
        <f>D23-C23</f>
        <v>0</v>
      </c>
      <c r="F23" s="244"/>
    </row>
    <row r="24" spans="1:6" ht="12.75">
      <c r="A24" s="18" t="s">
        <v>14</v>
      </c>
      <c r="B24" s="21"/>
      <c r="C24" s="200">
        <f>SUM(C21:C23)</f>
        <v>6379547</v>
      </c>
      <c r="D24" s="200">
        <f>SUM(D21:D23)</f>
        <v>6379547</v>
      </c>
      <c r="E24" s="249">
        <f>SUM(E21:E23)</f>
        <v>0</v>
      </c>
      <c r="F24" s="259"/>
    </row>
    <row r="25" spans="1:6" ht="12.75">
      <c r="A25" s="15"/>
      <c r="B25" s="23"/>
      <c r="C25" s="194"/>
      <c r="D25" s="194"/>
      <c r="E25" s="232"/>
      <c r="F25" s="226"/>
    </row>
    <row r="26" spans="1:6" ht="12.75">
      <c r="A26" s="18" t="s">
        <v>332</v>
      </c>
      <c r="B26" s="20"/>
      <c r="C26" s="200">
        <f>C24+C20</f>
        <v>22292110.09</v>
      </c>
      <c r="D26" s="200">
        <f>D20+D24</f>
        <v>24160987.989999995</v>
      </c>
      <c r="E26" s="249">
        <f>C26-D26</f>
        <v>-1868877.8999999948</v>
      </c>
      <c r="F26" s="259"/>
    </row>
    <row r="27" spans="1:6" ht="38.25">
      <c r="A27" s="15" t="s">
        <v>372</v>
      </c>
      <c r="B27" s="23"/>
      <c r="C27" s="194"/>
      <c r="D27" s="194">
        <v>-40333.2</v>
      </c>
      <c r="E27" s="232"/>
      <c r="F27" s="226"/>
    </row>
    <row r="28" spans="1:6" ht="12.75">
      <c r="A28" s="179" t="s">
        <v>21</v>
      </c>
      <c r="B28" s="180"/>
      <c r="C28" s="201">
        <f>C26</f>
        <v>22292110.09</v>
      </c>
      <c r="D28" s="201">
        <f>SUM(D26:D27)</f>
        <v>24120654.789999995</v>
      </c>
      <c r="E28" s="251">
        <f>C28-D28</f>
        <v>-1828544.6999999955</v>
      </c>
      <c r="F28" s="252"/>
    </row>
    <row r="29" spans="1:6" ht="12.75">
      <c r="A29" s="12"/>
      <c r="B29" s="12"/>
      <c r="C29" s="12"/>
      <c r="D29" s="12"/>
      <c r="E29" s="13"/>
      <c r="F29" s="12"/>
    </row>
    <row r="30" spans="1:6" ht="12.75">
      <c r="A30" s="12"/>
      <c r="B30" s="12"/>
      <c r="C30" s="12"/>
      <c r="D30" s="12"/>
      <c r="E30" s="13"/>
      <c r="F30" s="12"/>
    </row>
    <row r="31" spans="1:6" ht="12.75">
      <c r="A31" s="12"/>
      <c r="B31" s="12"/>
      <c r="C31" s="12"/>
      <c r="D31" s="12"/>
      <c r="E31" s="13"/>
      <c r="F31" s="12"/>
    </row>
    <row r="32" spans="1:6" ht="12.75">
      <c r="A32" s="12"/>
      <c r="B32" s="12"/>
      <c r="C32" s="12"/>
      <c r="D32" s="12"/>
      <c r="E32" s="13"/>
      <c r="F32" s="12"/>
    </row>
    <row r="33" spans="1:6" ht="12.75">
      <c r="A33" s="12"/>
      <c r="B33" s="12"/>
      <c r="C33" s="12"/>
      <c r="D33" s="12"/>
      <c r="E33" s="13"/>
      <c r="F33" s="12"/>
    </row>
    <row r="34" spans="1:6" ht="12.75">
      <c r="A34" s="12"/>
      <c r="B34" s="12"/>
      <c r="C34" s="12"/>
      <c r="D34" s="12"/>
      <c r="E34" s="13"/>
      <c r="F34" s="12"/>
    </row>
    <row r="35" spans="1:6" ht="12.75">
      <c r="A35" s="12"/>
      <c r="B35" s="12"/>
      <c r="C35" s="12"/>
      <c r="D35" s="12"/>
      <c r="E35" s="13"/>
      <c r="F35" s="12"/>
    </row>
    <row r="36" spans="1:6" ht="12.75">
      <c r="A36" s="12"/>
      <c r="B36" s="12"/>
      <c r="C36" s="12"/>
      <c r="D36" s="12"/>
      <c r="E36" s="13"/>
      <c r="F36" s="12"/>
    </row>
    <row r="37" spans="1:6" ht="12.75">
      <c r="A37" s="12"/>
      <c r="B37" s="12"/>
      <c r="C37" s="12"/>
      <c r="D37" s="12"/>
      <c r="E37" s="13"/>
      <c r="F37" s="12"/>
    </row>
    <row r="38" spans="1:6" ht="12.75">
      <c r="A38" s="12"/>
      <c r="B38" s="12"/>
      <c r="C38" s="12"/>
      <c r="D38" s="12"/>
      <c r="E38" s="13"/>
      <c r="F38" s="12"/>
    </row>
    <row r="39" spans="1:6" ht="12.75">
      <c r="A39" s="12"/>
      <c r="B39" s="12"/>
      <c r="C39" s="12"/>
      <c r="D39" s="12"/>
      <c r="E39" s="13"/>
      <c r="F39" s="12"/>
    </row>
    <row r="40" spans="1:6" ht="12.75">
      <c r="A40" s="12"/>
      <c r="B40" s="12"/>
      <c r="C40" s="12"/>
      <c r="D40" s="12"/>
      <c r="E40" s="13"/>
      <c r="F40" s="12"/>
    </row>
    <row r="41" spans="1:6" ht="106.5" customHeight="1">
      <c r="A41" s="16"/>
      <c r="B41" s="16"/>
      <c r="C41" s="240" t="s">
        <v>373</v>
      </c>
      <c r="D41" s="240"/>
      <c r="E41" s="240"/>
      <c r="F41" s="240"/>
    </row>
    <row r="42" spans="1:6" ht="12.75">
      <c r="A42" s="2"/>
      <c r="B42" s="2"/>
      <c r="C42" s="2"/>
      <c r="D42" s="2"/>
      <c r="E42" s="2"/>
      <c r="F42" s="2"/>
    </row>
    <row r="43" spans="1:6" ht="25.5" customHeight="1">
      <c r="A43" s="241" t="s">
        <v>374</v>
      </c>
      <c r="B43" s="241"/>
      <c r="C43" s="241"/>
      <c r="D43" s="241"/>
      <c r="E43" s="241"/>
      <c r="F43" s="241"/>
    </row>
    <row r="44" spans="1:6" ht="12.75">
      <c r="A44" s="24"/>
      <c r="B44" s="1"/>
      <c r="C44" s="1"/>
      <c r="D44" s="1"/>
      <c r="E44" s="1"/>
      <c r="F44" s="1"/>
    </row>
    <row r="45" spans="1:6" ht="12.75">
      <c r="A45" s="2"/>
      <c r="B45" s="27" t="s">
        <v>0</v>
      </c>
      <c r="C45" s="2"/>
      <c r="D45" s="2"/>
      <c r="E45" s="2"/>
      <c r="F45" s="2"/>
    </row>
    <row r="46" spans="1:6" ht="58.5" customHeight="1">
      <c r="A46" s="3" t="s">
        <v>1</v>
      </c>
      <c r="B46" s="3" t="s">
        <v>2</v>
      </c>
      <c r="C46" s="4" t="s">
        <v>375</v>
      </c>
      <c r="D46" s="4" t="s">
        <v>376</v>
      </c>
      <c r="E46" s="304" t="s">
        <v>377</v>
      </c>
      <c r="F46" s="305"/>
    </row>
    <row r="47" spans="1:6" ht="12.75">
      <c r="A47" s="212" t="s">
        <v>380</v>
      </c>
      <c r="B47" s="212"/>
      <c r="C47" s="213"/>
      <c r="D47" s="213"/>
      <c r="E47" s="306"/>
      <c r="F47" s="307"/>
    </row>
    <row r="48" spans="1:6" ht="12.75">
      <c r="A48" s="215" t="s">
        <v>60</v>
      </c>
      <c r="B48" s="215">
        <v>182</v>
      </c>
      <c r="C48" s="214"/>
      <c r="D48" s="214"/>
      <c r="E48" s="308"/>
      <c r="F48" s="309"/>
    </row>
    <row r="49" spans="1:6" ht="84" customHeight="1">
      <c r="A49" s="15" t="s">
        <v>128</v>
      </c>
      <c r="B49" s="6" t="s">
        <v>118</v>
      </c>
      <c r="C49" s="193">
        <v>445367</v>
      </c>
      <c r="D49" s="193">
        <v>503974.35</v>
      </c>
      <c r="E49" s="242">
        <f aca="true" t="shared" si="1" ref="E49:E69">C49-D49</f>
        <v>-58607.34999999998</v>
      </c>
      <c r="F49" s="226"/>
    </row>
    <row r="50" spans="1:6" ht="102">
      <c r="A50" s="15" t="s">
        <v>115</v>
      </c>
      <c r="B50" s="6" t="s">
        <v>119</v>
      </c>
      <c r="C50" s="193">
        <v>7194.61</v>
      </c>
      <c r="D50" s="193">
        <v>7692.92</v>
      </c>
      <c r="E50" s="242">
        <f t="shared" si="1"/>
        <v>-498.3100000000004</v>
      </c>
      <c r="F50" s="226"/>
    </row>
    <row r="51" spans="1:6" ht="89.25" customHeight="1">
      <c r="A51" s="15" t="s">
        <v>117</v>
      </c>
      <c r="B51" s="6" t="s">
        <v>120</v>
      </c>
      <c r="C51" s="193">
        <v>1022089.53</v>
      </c>
      <c r="D51" s="193">
        <v>1037194.61</v>
      </c>
      <c r="E51" s="242">
        <f t="shared" si="1"/>
        <v>-15105.079999999958</v>
      </c>
      <c r="F51" s="226"/>
    </row>
    <row r="52" spans="1:8" ht="87.75" customHeight="1">
      <c r="A52" s="15" t="s">
        <v>116</v>
      </c>
      <c r="B52" s="6" t="s">
        <v>121</v>
      </c>
      <c r="C52" s="193">
        <v>-62001.45</v>
      </c>
      <c r="D52" s="193">
        <v>-74645.37</v>
      </c>
      <c r="E52" s="242">
        <f t="shared" si="1"/>
        <v>12643.919999999998</v>
      </c>
      <c r="F52" s="226"/>
      <c r="H52" s="224">
        <f>D49+D50+D51+D52</f>
        <v>1474216.5099999998</v>
      </c>
    </row>
    <row r="53" spans="1:6" ht="12.75">
      <c r="A53" s="5" t="s">
        <v>3</v>
      </c>
      <c r="B53" s="6" t="s">
        <v>50</v>
      </c>
      <c r="C53" s="193">
        <v>7519270</v>
      </c>
      <c r="D53" s="193">
        <v>7750525.5</v>
      </c>
      <c r="E53" s="242">
        <f t="shared" si="1"/>
        <v>-231255.5</v>
      </c>
      <c r="F53" s="277"/>
    </row>
    <row r="54" spans="1:6" ht="25.5">
      <c r="A54" s="15" t="s">
        <v>127</v>
      </c>
      <c r="B54" s="7" t="s">
        <v>51</v>
      </c>
      <c r="C54" s="193">
        <v>273740</v>
      </c>
      <c r="D54" s="193">
        <v>531056.36</v>
      </c>
      <c r="E54" s="242">
        <f t="shared" si="1"/>
        <v>-257316.36</v>
      </c>
      <c r="F54" s="277"/>
    </row>
    <row r="55" spans="1:6" ht="12.75">
      <c r="A55" s="8" t="s">
        <v>124</v>
      </c>
      <c r="B55" s="6" t="s">
        <v>123</v>
      </c>
      <c r="C55" s="193">
        <v>1956323.4</v>
      </c>
      <c r="D55" s="193">
        <v>1399325.18</v>
      </c>
      <c r="E55" s="225">
        <f t="shared" si="1"/>
        <v>556998.22</v>
      </c>
      <c r="F55" s="239"/>
    </row>
    <row r="56" spans="1:6" ht="25.5">
      <c r="A56" s="76" t="s">
        <v>125</v>
      </c>
      <c r="B56" s="6" t="s">
        <v>126</v>
      </c>
      <c r="C56" s="193">
        <v>50000</v>
      </c>
      <c r="D56" s="193">
        <v>365695.54</v>
      </c>
      <c r="E56" s="225">
        <f t="shared" si="1"/>
        <v>-315695.54</v>
      </c>
      <c r="F56" s="226"/>
    </row>
    <row r="57" spans="1:6" ht="25.5">
      <c r="A57" s="15" t="s">
        <v>135</v>
      </c>
      <c r="B57" s="6" t="s">
        <v>52</v>
      </c>
      <c r="C57" s="193">
        <v>570150</v>
      </c>
      <c r="D57" s="193">
        <v>972081.16</v>
      </c>
      <c r="E57" s="225">
        <f t="shared" si="1"/>
        <v>-401931.16000000003</v>
      </c>
      <c r="F57" s="239"/>
    </row>
    <row r="58" spans="1:6" ht="12.75">
      <c r="A58" s="235" t="s">
        <v>381</v>
      </c>
      <c r="B58" s="236"/>
      <c r="C58" s="210">
        <f>SUM(C49:C57)</f>
        <v>11782133.09</v>
      </c>
      <c r="D58" s="210">
        <f>SUM(D49:D57)</f>
        <v>12492900.249999998</v>
      </c>
      <c r="E58" s="237">
        <f>SUM(E49:E57)</f>
        <v>-710767.1599999999</v>
      </c>
      <c r="F58" s="238"/>
    </row>
    <row r="59" spans="1:6" ht="12.75">
      <c r="A59" s="15"/>
      <c r="B59" s="6"/>
      <c r="C59" s="193"/>
      <c r="D59" s="193"/>
      <c r="E59" s="196"/>
      <c r="F59" s="197"/>
    </row>
    <row r="60" spans="1:6" ht="38.25">
      <c r="A60" s="216" t="s">
        <v>19</v>
      </c>
      <c r="B60" s="89">
        <v>803</v>
      </c>
      <c r="C60" s="211"/>
      <c r="D60" s="211"/>
      <c r="E60" s="318"/>
      <c r="F60" s="319"/>
    </row>
    <row r="61" spans="1:6" ht="140.25">
      <c r="A61" s="15" t="s">
        <v>136</v>
      </c>
      <c r="B61" s="6" t="s">
        <v>62</v>
      </c>
      <c r="C61" s="193">
        <v>3660430</v>
      </c>
      <c r="D61" s="193">
        <v>4599496.87</v>
      </c>
      <c r="E61" s="225">
        <f t="shared" si="1"/>
        <v>-939066.8700000001</v>
      </c>
      <c r="F61" s="239"/>
    </row>
    <row r="62" spans="1:6" ht="78.75" customHeight="1">
      <c r="A62" s="15" t="s">
        <v>138</v>
      </c>
      <c r="B62" s="6" t="s">
        <v>64</v>
      </c>
      <c r="C62" s="193">
        <v>70000</v>
      </c>
      <c r="D62" s="193">
        <v>377725.47</v>
      </c>
      <c r="E62" s="225">
        <f t="shared" si="1"/>
        <v>-307725.47</v>
      </c>
      <c r="F62" s="226"/>
    </row>
    <row r="63" spans="1:6" ht="25.5" customHeight="1">
      <c r="A63" s="235" t="s">
        <v>379</v>
      </c>
      <c r="B63" s="236"/>
      <c r="C63" s="210">
        <f>SUM(C61:C62)</f>
        <v>3730430</v>
      </c>
      <c r="D63" s="210">
        <f>SUM(D61:D62)</f>
        <v>4977222.34</v>
      </c>
      <c r="E63" s="237">
        <f>SUM(E61:E62)</f>
        <v>-1246792.34</v>
      </c>
      <c r="F63" s="238"/>
    </row>
    <row r="64" spans="1:6" ht="18" customHeight="1">
      <c r="A64" s="15"/>
      <c r="B64" s="6"/>
      <c r="C64" s="193"/>
      <c r="D64" s="193"/>
      <c r="E64" s="196"/>
      <c r="F64" s="109"/>
    </row>
    <row r="65" spans="1:6" ht="25.5">
      <c r="A65" s="216" t="s">
        <v>20</v>
      </c>
      <c r="B65" s="89">
        <v>703</v>
      </c>
      <c r="C65" s="211"/>
      <c r="D65" s="211"/>
      <c r="E65" s="318"/>
      <c r="F65" s="319"/>
    </row>
    <row r="66" spans="1:6" ht="114.75">
      <c r="A66" s="15" t="s">
        <v>137</v>
      </c>
      <c r="B66" s="6" t="s">
        <v>63</v>
      </c>
      <c r="C66" s="193">
        <v>400000</v>
      </c>
      <c r="D66" s="193">
        <v>311318.4</v>
      </c>
      <c r="E66" s="225">
        <f t="shared" si="1"/>
        <v>88681.59999999998</v>
      </c>
      <c r="F66" s="239"/>
    </row>
    <row r="67" spans="1:6" ht="76.5">
      <c r="A67" s="75" t="s">
        <v>133</v>
      </c>
      <c r="B67" s="6" t="s">
        <v>13</v>
      </c>
      <c r="C67" s="193">
        <v>143948</v>
      </c>
      <c r="D67" s="193">
        <v>143948</v>
      </c>
      <c r="E67" s="225">
        <f t="shared" si="1"/>
        <v>0</v>
      </c>
      <c r="F67" s="315"/>
    </row>
    <row r="68" spans="1:6" ht="63.75">
      <c r="A68" s="15" t="s">
        <v>134</v>
      </c>
      <c r="B68" s="7" t="s">
        <v>122</v>
      </c>
      <c r="C68" s="193">
        <v>436509</v>
      </c>
      <c r="D68" s="193">
        <v>436509</v>
      </c>
      <c r="E68" s="225">
        <f>C68-D68</f>
        <v>0</v>
      </c>
      <c r="F68" s="239"/>
    </row>
    <row r="69" spans="1:6" ht="153">
      <c r="A69" s="15" t="s">
        <v>370</v>
      </c>
      <c r="B69" s="7" t="s">
        <v>371</v>
      </c>
      <c r="C69" s="193">
        <v>5799090</v>
      </c>
      <c r="D69" s="193">
        <v>5799090</v>
      </c>
      <c r="E69" s="225">
        <f t="shared" si="1"/>
        <v>0</v>
      </c>
      <c r="F69" s="239"/>
    </row>
    <row r="70" spans="1:6" ht="12.75">
      <c r="A70" s="235" t="s">
        <v>378</v>
      </c>
      <c r="B70" s="313"/>
      <c r="C70" s="210">
        <f>SUM(C66:C69)</f>
        <v>6779547</v>
      </c>
      <c r="D70" s="210">
        <f>SUM(D66:D69)</f>
        <v>6690865.4</v>
      </c>
      <c r="E70" s="237">
        <f>SUM(E66:E69)</f>
        <v>88681.59999999998</v>
      </c>
      <c r="F70" s="238"/>
    </row>
    <row r="71" spans="1:6" ht="12.75">
      <c r="A71" s="15"/>
      <c r="B71" s="7"/>
      <c r="C71" s="193"/>
      <c r="D71" s="193"/>
      <c r="E71" s="225"/>
      <c r="F71" s="226"/>
    </row>
    <row r="72" spans="1:6" ht="12.75">
      <c r="A72" s="217" t="s">
        <v>332</v>
      </c>
      <c r="B72" s="85"/>
      <c r="C72" s="203">
        <f>C70+C63+C58</f>
        <v>22292110.09</v>
      </c>
      <c r="D72" s="203">
        <f>D70+D63+D58</f>
        <v>24160987.99</v>
      </c>
      <c r="E72" s="325">
        <f>C72-D72</f>
        <v>-1868877.8999999985</v>
      </c>
      <c r="F72" s="326"/>
    </row>
    <row r="73" spans="1:6" ht="38.25">
      <c r="A73" s="15" t="s">
        <v>331</v>
      </c>
      <c r="B73" s="23"/>
      <c r="C73" s="194"/>
      <c r="D73" s="193">
        <v>-40333.2</v>
      </c>
      <c r="E73" s="232"/>
      <c r="F73" s="226"/>
    </row>
    <row r="74" spans="1:6" ht="12.75">
      <c r="A74" s="209" t="s">
        <v>21</v>
      </c>
      <c r="B74" s="181"/>
      <c r="C74" s="203">
        <f>C72</f>
        <v>22292110.09</v>
      </c>
      <c r="D74" s="201">
        <f>SUM(D72:D73)</f>
        <v>24120654.79</v>
      </c>
      <c r="E74" s="311">
        <f>C74-D74</f>
        <v>-1828544.6999999993</v>
      </c>
      <c r="F74" s="312"/>
    </row>
    <row r="75" spans="1:6" ht="12.75">
      <c r="A75" s="30"/>
      <c r="B75" s="31"/>
      <c r="C75" s="30"/>
      <c r="D75" s="30"/>
      <c r="E75" s="32"/>
      <c r="F75" s="32"/>
    </row>
    <row r="76" spans="1:6" ht="12.75">
      <c r="A76" s="30"/>
      <c r="B76" s="31"/>
      <c r="C76" s="30"/>
      <c r="D76" s="30"/>
      <c r="E76" s="32"/>
      <c r="F76" s="32"/>
    </row>
    <row r="77" spans="1:6" ht="12.75">
      <c r="A77" s="30"/>
      <c r="B77" s="31"/>
      <c r="C77" s="30"/>
      <c r="D77" s="30"/>
      <c r="E77" s="32"/>
      <c r="F77" s="32"/>
    </row>
    <row r="78" spans="1:6" ht="12.75">
      <c r="A78" s="30"/>
      <c r="B78" s="31"/>
      <c r="C78" s="30"/>
      <c r="D78" s="30"/>
      <c r="E78" s="32"/>
      <c r="F78" s="32"/>
    </row>
    <row r="79" spans="1:6" ht="12.75">
      <c r="A79" s="30"/>
      <c r="B79" s="31"/>
      <c r="C79" s="30"/>
      <c r="D79" s="30"/>
      <c r="E79" s="32"/>
      <c r="F79" s="32"/>
    </row>
    <row r="80" spans="1:6" ht="12.75">
      <c r="A80" s="30"/>
      <c r="B80" s="31"/>
      <c r="C80" s="30"/>
      <c r="D80" s="30"/>
      <c r="E80" s="32"/>
      <c r="F80" s="32"/>
    </row>
    <row r="81" spans="1:6" ht="12.75">
      <c r="A81" s="30"/>
      <c r="B81" s="31"/>
      <c r="C81" s="30"/>
      <c r="D81" s="30"/>
      <c r="E81" s="32"/>
      <c r="F81" s="32"/>
    </row>
    <row r="82" spans="1:6" s="33" customFormat="1" ht="12.75">
      <c r="A82" s="30"/>
      <c r="B82" s="31"/>
      <c r="C82" s="30"/>
      <c r="D82" s="30"/>
      <c r="E82" s="32"/>
      <c r="F82" s="32"/>
    </row>
    <row r="83" spans="1:6" s="33" customFormat="1" ht="107.25" customHeight="1">
      <c r="A83" s="30"/>
      <c r="B83" s="31"/>
      <c r="C83" s="240" t="s">
        <v>382</v>
      </c>
      <c r="D83" s="240"/>
      <c r="E83" s="240"/>
      <c r="F83" s="240"/>
    </row>
    <row r="84" spans="1:6" ht="26.25" customHeight="1" hidden="1">
      <c r="A84" s="299" t="s">
        <v>152</v>
      </c>
      <c r="B84" s="310"/>
      <c r="C84" s="310"/>
      <c r="D84" s="310"/>
      <c r="E84" s="310"/>
      <c r="F84" s="310"/>
    </row>
    <row r="85" spans="1:6" ht="12.75">
      <c r="A85" s="10"/>
      <c r="B85" s="28"/>
      <c r="C85" s="10"/>
      <c r="D85" s="10"/>
      <c r="E85" s="11"/>
      <c r="F85" s="10"/>
    </row>
    <row r="86" spans="1:6" ht="12.75">
      <c r="A86" s="10"/>
      <c r="B86" s="28" t="s">
        <v>5</v>
      </c>
      <c r="C86" s="10"/>
      <c r="D86" s="10"/>
      <c r="E86" s="11"/>
      <c r="F86" s="10"/>
    </row>
    <row r="87" spans="1:6" ht="63" customHeight="1">
      <c r="A87" s="14" t="s">
        <v>7</v>
      </c>
      <c r="B87" s="14" t="s">
        <v>6</v>
      </c>
      <c r="C87" s="4" t="s">
        <v>153</v>
      </c>
      <c r="D87" s="17" t="s">
        <v>383</v>
      </c>
      <c r="E87" s="301" t="s">
        <v>154</v>
      </c>
      <c r="F87" s="314"/>
    </row>
    <row r="88" spans="1:6" ht="22.5" customHeight="1">
      <c r="A88" s="80" t="s">
        <v>16</v>
      </c>
      <c r="B88" s="14"/>
      <c r="C88" s="154">
        <f>C214</f>
        <v>24437705.29</v>
      </c>
      <c r="D88" s="99">
        <f>D214</f>
        <v>22425315.489999995</v>
      </c>
      <c r="E88" s="316">
        <f>C88-D88</f>
        <v>2012389.8000000045</v>
      </c>
      <c r="F88" s="317"/>
    </row>
    <row r="89" spans="1:6" ht="12.75">
      <c r="A89" s="88" t="s">
        <v>8</v>
      </c>
      <c r="B89" s="89" t="s">
        <v>104</v>
      </c>
      <c r="C89" s="100"/>
      <c r="D89" s="101"/>
      <c r="E89" s="286"/>
      <c r="F89" s="287"/>
    </row>
    <row r="90" spans="1:6" ht="92.25" customHeight="1" thickBot="1">
      <c r="A90" s="58" t="s">
        <v>61</v>
      </c>
      <c r="B90" s="68" t="s">
        <v>9</v>
      </c>
      <c r="C90" s="102"/>
      <c r="D90" s="103"/>
      <c r="E90" s="297"/>
      <c r="F90" s="298"/>
    </row>
    <row r="91" spans="1:6" ht="57" thickBot="1">
      <c r="A91" s="44" t="s">
        <v>159</v>
      </c>
      <c r="B91" s="45" t="s">
        <v>158</v>
      </c>
      <c r="C91" s="104">
        <f>C92+C93</f>
        <v>846300</v>
      </c>
      <c r="D91" s="105">
        <f>D92+D93</f>
        <v>798512</v>
      </c>
      <c r="E91" s="284">
        <f>E92+E93</f>
        <v>47788</v>
      </c>
      <c r="F91" s="285"/>
    </row>
    <row r="92" spans="1:6" ht="12.75">
      <c r="A92" s="34" t="s">
        <v>156</v>
      </c>
      <c r="B92" s="34" t="s">
        <v>155</v>
      </c>
      <c r="C92" s="106">
        <v>650000</v>
      </c>
      <c r="D92" s="107">
        <v>620431</v>
      </c>
      <c r="E92" s="225">
        <f aca="true" t="shared" si="2" ref="E92:E110">C92-D92</f>
        <v>29569</v>
      </c>
      <c r="F92" s="226"/>
    </row>
    <row r="93" spans="1:6" ht="23.25" thickBot="1">
      <c r="A93" s="7" t="s">
        <v>71</v>
      </c>
      <c r="B93" s="34" t="s">
        <v>157</v>
      </c>
      <c r="C93" s="106">
        <v>196300</v>
      </c>
      <c r="D93" s="107">
        <v>178081</v>
      </c>
      <c r="E93" s="225">
        <f t="shared" si="2"/>
        <v>18219</v>
      </c>
      <c r="F93" s="226"/>
    </row>
    <row r="94" spans="1:6" ht="57" thickBot="1">
      <c r="A94" s="44" t="s">
        <v>160</v>
      </c>
      <c r="B94" s="46" t="s">
        <v>161</v>
      </c>
      <c r="C94" s="104">
        <f>C95+C96+C97+C98+C99+C100+C101+C102+C103+C104+C105+C106+C107+C108+C109+C110</f>
        <v>3757864</v>
      </c>
      <c r="D94" s="105">
        <f>D95+D96+D97+D98+D99+D100+D101+D102+D103+D104+D105+D106+D107+D108+D109+D110</f>
        <v>3566830.76</v>
      </c>
      <c r="E94" s="284">
        <f>C94-D94</f>
        <v>191033.24000000022</v>
      </c>
      <c r="F94" s="285"/>
    </row>
    <row r="95" spans="1:6" ht="12.75">
      <c r="A95" s="34" t="s">
        <v>156</v>
      </c>
      <c r="B95" s="34" t="s">
        <v>162</v>
      </c>
      <c r="C95" s="110">
        <v>2100000</v>
      </c>
      <c r="D95" s="107">
        <v>2058219</v>
      </c>
      <c r="E95" s="225">
        <f t="shared" si="2"/>
        <v>41781</v>
      </c>
      <c r="F95" s="226"/>
    </row>
    <row r="96" spans="1:6" ht="22.5">
      <c r="A96" s="7" t="s">
        <v>71</v>
      </c>
      <c r="B96" s="34" t="s">
        <v>163</v>
      </c>
      <c r="C96" s="110">
        <v>634200</v>
      </c>
      <c r="D96" s="107">
        <v>588005</v>
      </c>
      <c r="E96" s="225">
        <f t="shared" si="2"/>
        <v>46195</v>
      </c>
      <c r="F96" s="226"/>
    </row>
    <row r="97" spans="1:6" ht="12.75">
      <c r="A97" s="34" t="s">
        <v>72</v>
      </c>
      <c r="B97" s="34" t="s">
        <v>164</v>
      </c>
      <c r="C97" s="110">
        <v>10000</v>
      </c>
      <c r="D97" s="107">
        <v>10000</v>
      </c>
      <c r="E97" s="225">
        <f t="shared" si="2"/>
        <v>0</v>
      </c>
      <c r="F97" s="226"/>
    </row>
    <row r="98" spans="1:6" ht="46.5" customHeight="1">
      <c r="A98" s="7" t="s">
        <v>73</v>
      </c>
      <c r="B98" s="34" t="s">
        <v>165</v>
      </c>
      <c r="C98" s="110">
        <v>100000</v>
      </c>
      <c r="D98" s="107">
        <v>87155.64</v>
      </c>
      <c r="E98" s="225">
        <f t="shared" si="2"/>
        <v>12844.36</v>
      </c>
      <c r="F98" s="226"/>
    </row>
    <row r="99" spans="1:6" ht="22.5">
      <c r="A99" s="7" t="s">
        <v>74</v>
      </c>
      <c r="B99" s="34" t="s">
        <v>166</v>
      </c>
      <c r="C99" s="110">
        <v>50000</v>
      </c>
      <c r="D99" s="107">
        <v>50000</v>
      </c>
      <c r="E99" s="225">
        <f t="shared" si="2"/>
        <v>0</v>
      </c>
      <c r="F99" s="226"/>
    </row>
    <row r="100" spans="1:6" ht="22.5">
      <c r="A100" s="7" t="s">
        <v>76</v>
      </c>
      <c r="B100" s="34" t="s">
        <v>167</v>
      </c>
      <c r="C100" s="110">
        <v>30000</v>
      </c>
      <c r="D100" s="107">
        <v>30000</v>
      </c>
      <c r="E100" s="225">
        <f t="shared" si="2"/>
        <v>0</v>
      </c>
      <c r="F100" s="226"/>
    </row>
    <row r="101" spans="1:6" ht="12.75">
      <c r="A101" s="34" t="s">
        <v>77</v>
      </c>
      <c r="B101" s="34" t="s">
        <v>168</v>
      </c>
      <c r="C101" s="110">
        <v>49401</v>
      </c>
      <c r="D101" s="107">
        <v>24592.88</v>
      </c>
      <c r="E101" s="225">
        <f t="shared" si="2"/>
        <v>24808.12</v>
      </c>
      <c r="F101" s="226"/>
    </row>
    <row r="102" spans="1:6" ht="36.75" customHeight="1">
      <c r="A102" s="7" t="s">
        <v>79</v>
      </c>
      <c r="B102" s="34" t="s">
        <v>384</v>
      </c>
      <c r="C102" s="110">
        <v>1425.4</v>
      </c>
      <c r="D102" s="107">
        <v>1425.4</v>
      </c>
      <c r="E102" s="225">
        <f>C102-D102</f>
        <v>0</v>
      </c>
      <c r="F102" s="226"/>
    </row>
    <row r="103" spans="1:6" ht="22.5">
      <c r="A103" s="7" t="s">
        <v>81</v>
      </c>
      <c r="B103" s="34" t="s">
        <v>169</v>
      </c>
      <c r="C103" s="110">
        <v>187862</v>
      </c>
      <c r="D103" s="107">
        <v>187861.96</v>
      </c>
      <c r="E103" s="225">
        <f t="shared" si="2"/>
        <v>0.04000000000814907</v>
      </c>
      <c r="F103" s="226"/>
    </row>
    <row r="104" spans="1:6" ht="12.75">
      <c r="A104" s="7" t="s">
        <v>82</v>
      </c>
      <c r="B104" s="34" t="s">
        <v>170</v>
      </c>
      <c r="C104" s="110">
        <v>10807.6</v>
      </c>
      <c r="D104" s="107">
        <v>10807.28</v>
      </c>
      <c r="E104" s="225">
        <f t="shared" si="2"/>
        <v>0.31999999999970896</v>
      </c>
      <c r="F104" s="226"/>
    </row>
    <row r="105" spans="1:6" ht="56.25">
      <c r="A105" s="7" t="s">
        <v>83</v>
      </c>
      <c r="B105" s="34" t="s">
        <v>333</v>
      </c>
      <c r="C105" s="110">
        <v>100000</v>
      </c>
      <c r="D105" s="107">
        <v>84772</v>
      </c>
      <c r="E105" s="225">
        <f t="shared" si="2"/>
        <v>15228</v>
      </c>
      <c r="F105" s="226"/>
    </row>
    <row r="106" spans="1:6" ht="56.25">
      <c r="A106" s="7" t="s">
        <v>83</v>
      </c>
      <c r="B106" s="34" t="s">
        <v>334</v>
      </c>
      <c r="C106" s="110">
        <v>10000</v>
      </c>
      <c r="D106" s="107">
        <v>8399</v>
      </c>
      <c r="E106" s="225">
        <f t="shared" si="2"/>
        <v>1601</v>
      </c>
      <c r="F106" s="226"/>
    </row>
    <row r="107" spans="1:6" ht="56.25">
      <c r="A107" s="7" t="s">
        <v>83</v>
      </c>
      <c r="B107" s="34" t="s">
        <v>335</v>
      </c>
      <c r="C107" s="110">
        <v>7958</v>
      </c>
      <c r="D107" s="107">
        <v>2366.92</v>
      </c>
      <c r="E107" s="225">
        <f>C107-D107</f>
        <v>5591.08</v>
      </c>
      <c r="F107" s="226"/>
    </row>
    <row r="108" spans="1:6" ht="21" customHeight="1">
      <c r="A108" s="7" t="s">
        <v>85</v>
      </c>
      <c r="B108" s="34" t="s">
        <v>171</v>
      </c>
      <c r="C108" s="110">
        <v>83071</v>
      </c>
      <c r="D108" s="107">
        <v>83070.04</v>
      </c>
      <c r="E108" s="225">
        <f t="shared" si="2"/>
        <v>0.9600000000064028</v>
      </c>
      <c r="F108" s="226"/>
    </row>
    <row r="109" spans="1:6" ht="20.25" customHeight="1">
      <c r="A109" s="7" t="s">
        <v>86</v>
      </c>
      <c r="B109" s="34" t="s">
        <v>172</v>
      </c>
      <c r="C109" s="110">
        <v>194439</v>
      </c>
      <c r="D109" s="107">
        <v>194438.89</v>
      </c>
      <c r="E109" s="225">
        <f t="shared" si="2"/>
        <v>0.10999999998603016</v>
      </c>
      <c r="F109" s="226"/>
    </row>
    <row r="110" spans="1:6" ht="21" customHeight="1">
      <c r="A110" s="7" t="s">
        <v>87</v>
      </c>
      <c r="B110" s="34" t="s">
        <v>173</v>
      </c>
      <c r="C110" s="110">
        <v>188700</v>
      </c>
      <c r="D110" s="107">
        <v>145716.75</v>
      </c>
      <c r="E110" s="225">
        <f t="shared" si="2"/>
        <v>42983.25</v>
      </c>
      <c r="F110" s="226"/>
    </row>
    <row r="111" spans="1:6" ht="12.75">
      <c r="A111" s="22"/>
      <c r="B111" s="22"/>
      <c r="C111" s="204">
        <f>C94+C91</f>
        <v>4604164</v>
      </c>
      <c r="D111" s="111">
        <f>D94+D91</f>
        <v>4365342.76</v>
      </c>
      <c r="E111" s="249">
        <f>E94+E91</f>
        <v>238821.24000000022</v>
      </c>
      <c r="F111" s="259"/>
    </row>
    <row r="112" spans="1:6" ht="53.25" thickBot="1">
      <c r="A112" s="81" t="s">
        <v>70</v>
      </c>
      <c r="B112" s="82" t="s">
        <v>67</v>
      </c>
      <c r="C112" s="112"/>
      <c r="D112" s="113"/>
      <c r="E112" s="247"/>
      <c r="F112" s="267"/>
    </row>
    <row r="113" spans="1:6" ht="57" thickBot="1">
      <c r="A113" s="42" t="s">
        <v>174</v>
      </c>
      <c r="B113" s="48" t="s">
        <v>175</v>
      </c>
      <c r="C113" s="114">
        <f>C114</f>
        <v>56100</v>
      </c>
      <c r="D113" s="115">
        <f>D114</f>
        <v>56100</v>
      </c>
      <c r="E113" s="262">
        <f>E114</f>
        <v>0</v>
      </c>
      <c r="F113" s="244"/>
    </row>
    <row r="114" spans="1:6" ht="22.5">
      <c r="A114" s="49" t="s">
        <v>139</v>
      </c>
      <c r="B114" s="39" t="s">
        <v>408</v>
      </c>
      <c r="C114" s="114">
        <v>56100</v>
      </c>
      <c r="D114" s="115">
        <v>56100</v>
      </c>
      <c r="E114" s="262">
        <f>C114-D114</f>
        <v>0</v>
      </c>
      <c r="F114" s="267"/>
    </row>
    <row r="115" spans="1:6" ht="12.75">
      <c r="A115" s="22"/>
      <c r="B115" s="22"/>
      <c r="C115" s="204">
        <f>SUM(C114)</f>
        <v>56100</v>
      </c>
      <c r="D115" s="111">
        <f>SUM(D114)</f>
        <v>56100</v>
      </c>
      <c r="E115" s="249">
        <f>SUM(E114)</f>
        <v>0</v>
      </c>
      <c r="F115" s="263"/>
    </row>
    <row r="116" spans="1:6" ht="21.75" thickBot="1">
      <c r="A116" s="81" t="s">
        <v>176</v>
      </c>
      <c r="B116" s="82" t="s">
        <v>177</v>
      </c>
      <c r="C116" s="117"/>
      <c r="D116" s="118"/>
      <c r="E116" s="336"/>
      <c r="F116" s="337"/>
    </row>
    <row r="117" spans="1:6" ht="45.75" thickBot="1">
      <c r="A117" s="42" t="s">
        <v>178</v>
      </c>
      <c r="B117" s="39" t="s">
        <v>407</v>
      </c>
      <c r="C117" s="110">
        <f>C118</f>
        <v>78080</v>
      </c>
      <c r="D117" s="119">
        <f>D118</f>
        <v>78080</v>
      </c>
      <c r="E117" s="225">
        <f>E118</f>
        <v>0</v>
      </c>
      <c r="F117" s="244"/>
    </row>
    <row r="118" spans="1:6" ht="22.5">
      <c r="A118" s="49" t="s">
        <v>139</v>
      </c>
      <c r="B118" s="39" t="s">
        <v>406</v>
      </c>
      <c r="C118" s="110">
        <v>78080</v>
      </c>
      <c r="D118" s="119">
        <v>78080</v>
      </c>
      <c r="E118" s="225">
        <f>C118-D118</f>
        <v>0</v>
      </c>
      <c r="F118" s="226"/>
    </row>
    <row r="119" spans="1:6" ht="12.75">
      <c r="A119" s="93"/>
      <c r="B119" s="93"/>
      <c r="C119" s="204">
        <f>C118</f>
        <v>78080</v>
      </c>
      <c r="D119" s="120">
        <f>D118</f>
        <v>78080</v>
      </c>
      <c r="E119" s="249">
        <f>E118</f>
        <v>0</v>
      </c>
      <c r="F119" s="259"/>
    </row>
    <row r="120" spans="1:6" ht="13.5" thickBot="1">
      <c r="A120" s="83" t="s">
        <v>10</v>
      </c>
      <c r="B120" s="83" t="s">
        <v>53</v>
      </c>
      <c r="C120" s="106"/>
      <c r="D120" s="107"/>
      <c r="E120" s="225"/>
      <c r="F120" s="226"/>
    </row>
    <row r="121" spans="1:6" ht="23.25" thickBot="1">
      <c r="A121" s="42" t="s">
        <v>269</v>
      </c>
      <c r="B121" s="34" t="s">
        <v>179</v>
      </c>
      <c r="C121" s="106">
        <f>C122</f>
        <v>178920</v>
      </c>
      <c r="D121" s="107">
        <f>D122</f>
        <v>0</v>
      </c>
      <c r="E121" s="225">
        <f>E122</f>
        <v>178920</v>
      </c>
      <c r="F121" s="226"/>
    </row>
    <row r="122" spans="1:6" ht="12.75">
      <c r="A122" s="39" t="s">
        <v>84</v>
      </c>
      <c r="B122" s="39" t="s">
        <v>180</v>
      </c>
      <c r="C122" s="110">
        <v>178920</v>
      </c>
      <c r="D122" s="108">
        <v>0</v>
      </c>
      <c r="E122" s="225">
        <f>C122-D122</f>
        <v>178920</v>
      </c>
      <c r="F122" s="335"/>
    </row>
    <row r="123" spans="1:6" ht="12.75">
      <c r="A123" s="22"/>
      <c r="B123" s="22"/>
      <c r="C123" s="204">
        <f>SUM(C122)</f>
        <v>178920</v>
      </c>
      <c r="D123" s="120">
        <f>SUM(D122)</f>
        <v>0</v>
      </c>
      <c r="E123" s="249">
        <f>SUM(E122)</f>
        <v>178920</v>
      </c>
      <c r="F123" s="259"/>
    </row>
    <row r="124" spans="1:6" ht="22.5" customHeight="1">
      <c r="A124" s="96" t="s">
        <v>181</v>
      </c>
      <c r="B124" s="98" t="s">
        <v>182</v>
      </c>
      <c r="C124" s="121"/>
      <c r="D124" s="122"/>
      <c r="E124" s="257"/>
      <c r="F124" s="258"/>
    </row>
    <row r="125" spans="1:6" ht="21" customHeight="1">
      <c r="A125" s="95" t="s">
        <v>183</v>
      </c>
      <c r="B125" s="97" t="s">
        <v>184</v>
      </c>
      <c r="C125" s="123">
        <f>C126</f>
        <v>35000</v>
      </c>
      <c r="D125" s="124">
        <f>D126</f>
        <v>34517</v>
      </c>
      <c r="E125" s="256">
        <f>C125-D125</f>
        <v>483</v>
      </c>
      <c r="F125" s="244"/>
    </row>
    <row r="126" spans="1:6" ht="12.75">
      <c r="A126" s="97" t="s">
        <v>84</v>
      </c>
      <c r="B126" s="97" t="s">
        <v>185</v>
      </c>
      <c r="C126" s="123">
        <v>35000</v>
      </c>
      <c r="D126" s="124">
        <v>34517</v>
      </c>
      <c r="E126" s="256">
        <f>C126-D126</f>
        <v>483</v>
      </c>
      <c r="F126" s="244"/>
    </row>
    <row r="127" spans="1:6" ht="12.75">
      <c r="A127" s="22"/>
      <c r="B127" s="22"/>
      <c r="C127" s="204">
        <f>SUM(C126)</f>
        <v>35000</v>
      </c>
      <c r="D127" s="120">
        <f>SUM(D126)</f>
        <v>34517</v>
      </c>
      <c r="E127" s="249">
        <f>SUM(E126)</f>
        <v>483</v>
      </c>
      <c r="F127" s="263"/>
    </row>
    <row r="128" spans="1:6" ht="12.75">
      <c r="A128" s="91" t="s">
        <v>141</v>
      </c>
      <c r="B128" s="65"/>
      <c r="C128" s="205">
        <f>C127+C123+C119+C115+C111</f>
        <v>4952264</v>
      </c>
      <c r="D128" s="206">
        <f>D127+D123+D119+D115+D111</f>
        <v>4534039.76</v>
      </c>
      <c r="E128" s="245">
        <f>C128-D128</f>
        <v>418224.2400000002</v>
      </c>
      <c r="F128" s="263"/>
    </row>
    <row r="129" spans="1:6" ht="12.75">
      <c r="A129" s="94"/>
      <c r="B129" s="94"/>
      <c r="C129" s="125"/>
      <c r="D129" s="126"/>
      <c r="E129" s="264"/>
      <c r="F129" s="226"/>
    </row>
    <row r="130" spans="1:6" ht="12.75">
      <c r="A130" s="60" t="s">
        <v>12</v>
      </c>
      <c r="B130" s="71" t="s">
        <v>92</v>
      </c>
      <c r="C130" s="127"/>
      <c r="D130" s="128"/>
      <c r="E130" s="129"/>
      <c r="F130" s="109"/>
    </row>
    <row r="131" spans="1:6" ht="23.25" thickBot="1">
      <c r="A131" s="7" t="s">
        <v>89</v>
      </c>
      <c r="B131" s="34" t="s">
        <v>11</v>
      </c>
      <c r="C131" s="106">
        <f>C132</f>
        <v>143948</v>
      </c>
      <c r="D131" s="107">
        <f>D132</f>
        <v>143948</v>
      </c>
      <c r="E131" s="225">
        <f>E132</f>
        <v>0</v>
      </c>
      <c r="F131" s="244"/>
    </row>
    <row r="132" spans="1:6" ht="51.75" customHeight="1" thickBot="1">
      <c r="A132" s="42" t="s">
        <v>186</v>
      </c>
      <c r="B132" s="34" t="s">
        <v>187</v>
      </c>
      <c r="C132" s="106">
        <f>C133+C134</f>
        <v>143948</v>
      </c>
      <c r="D132" s="107">
        <f>D133+D134</f>
        <v>143948</v>
      </c>
      <c r="E132" s="225">
        <f>E133+E134</f>
        <v>0</v>
      </c>
      <c r="F132" s="244"/>
    </row>
    <row r="133" spans="1:6" ht="12.75">
      <c r="A133" s="34" t="s">
        <v>156</v>
      </c>
      <c r="B133" s="34" t="s">
        <v>188</v>
      </c>
      <c r="C133" s="106">
        <v>110559.14</v>
      </c>
      <c r="D133" s="107">
        <v>110559.14</v>
      </c>
      <c r="E133" s="225">
        <f>C133-D133</f>
        <v>0</v>
      </c>
      <c r="F133" s="226"/>
    </row>
    <row r="134" spans="1:6" ht="22.5">
      <c r="A134" s="7" t="s">
        <v>71</v>
      </c>
      <c r="B134" s="34" t="s">
        <v>189</v>
      </c>
      <c r="C134" s="106">
        <v>33388.86</v>
      </c>
      <c r="D134" s="107">
        <v>33388.86</v>
      </c>
      <c r="E134" s="225">
        <f>C134-D134</f>
        <v>0</v>
      </c>
      <c r="F134" s="226"/>
    </row>
    <row r="135" spans="1:6" ht="12.75">
      <c r="A135" s="91" t="s">
        <v>140</v>
      </c>
      <c r="B135" s="65"/>
      <c r="C135" s="205">
        <f>SUM(C133:C134)</f>
        <v>143948</v>
      </c>
      <c r="D135" s="206">
        <f>SUM(D133:D134)</f>
        <v>143948</v>
      </c>
      <c r="E135" s="245">
        <f>SUM(E133:E134)</f>
        <v>0</v>
      </c>
      <c r="F135" s="265"/>
    </row>
    <row r="136" spans="1:6" ht="12.75">
      <c r="A136" s="37"/>
      <c r="B136" s="37"/>
      <c r="C136" s="130"/>
      <c r="D136" s="131"/>
      <c r="E136" s="131"/>
      <c r="F136" s="132"/>
    </row>
    <row r="137" spans="1:6" ht="12.75">
      <c r="A137" s="61" t="s">
        <v>57</v>
      </c>
      <c r="B137" s="72" t="s">
        <v>90</v>
      </c>
      <c r="C137" s="133"/>
      <c r="D137" s="134"/>
      <c r="E137" s="278"/>
      <c r="F137" s="279"/>
    </row>
    <row r="138" spans="1:6" ht="23.25" thickBot="1">
      <c r="A138" s="56" t="s">
        <v>91</v>
      </c>
      <c r="B138" s="51" t="s">
        <v>58</v>
      </c>
      <c r="C138" s="135">
        <f>C139</f>
        <v>7408460.6</v>
      </c>
      <c r="D138" s="136">
        <f>D139</f>
        <v>7364765.5</v>
      </c>
      <c r="E138" s="280">
        <f aca="true" t="shared" si="3" ref="E138:E146">C138-D138</f>
        <v>43695.09999999963</v>
      </c>
      <c r="F138" s="281"/>
    </row>
    <row r="139" spans="1:6" ht="34.5" thickBot="1">
      <c r="A139" s="86" t="s">
        <v>190</v>
      </c>
      <c r="B139" s="87" t="s">
        <v>191</v>
      </c>
      <c r="C139" s="137">
        <f>C147</f>
        <v>7408460.6</v>
      </c>
      <c r="D139" s="138">
        <f>D147</f>
        <v>7364765.5</v>
      </c>
      <c r="E139" s="294">
        <f t="shared" si="3"/>
        <v>43695.09999999963</v>
      </c>
      <c r="F139" s="268"/>
    </row>
    <row r="140" spans="1:6" ht="56.25">
      <c r="A140" s="7" t="s">
        <v>385</v>
      </c>
      <c r="B140" s="40" t="s">
        <v>386</v>
      </c>
      <c r="C140" s="139">
        <v>5461751.84</v>
      </c>
      <c r="D140" s="140">
        <v>5461751.84</v>
      </c>
      <c r="E140" s="227">
        <f t="shared" si="3"/>
        <v>0</v>
      </c>
      <c r="F140" s="228"/>
    </row>
    <row r="141" spans="1:6" ht="56.25">
      <c r="A141" s="7" t="s">
        <v>385</v>
      </c>
      <c r="B141" s="40" t="s">
        <v>387</v>
      </c>
      <c r="C141" s="139">
        <v>337338.16</v>
      </c>
      <c r="D141" s="140">
        <v>337338.16</v>
      </c>
      <c r="E141" s="227">
        <f>C141-D141</f>
        <v>0</v>
      </c>
      <c r="F141" s="228"/>
    </row>
    <row r="142" spans="1:6" ht="22.5">
      <c r="A142" s="7" t="s">
        <v>74</v>
      </c>
      <c r="B142" s="40" t="s">
        <v>192</v>
      </c>
      <c r="C142" s="139">
        <v>250000</v>
      </c>
      <c r="D142" s="140">
        <v>250000</v>
      </c>
      <c r="E142" s="227">
        <f>C142-D142</f>
        <v>0</v>
      </c>
      <c r="F142" s="228"/>
    </row>
    <row r="143" spans="1:6" ht="33.75">
      <c r="A143" s="7" t="s">
        <v>78</v>
      </c>
      <c r="B143" s="40" t="s">
        <v>193</v>
      </c>
      <c r="C143" s="139">
        <v>243517</v>
      </c>
      <c r="D143" s="140">
        <v>243500</v>
      </c>
      <c r="E143" s="227">
        <f t="shared" si="3"/>
        <v>17</v>
      </c>
      <c r="F143" s="228"/>
    </row>
    <row r="144" spans="1:6" ht="33.75">
      <c r="A144" s="7" t="s">
        <v>79</v>
      </c>
      <c r="B144" s="40" t="s">
        <v>194</v>
      </c>
      <c r="C144" s="139">
        <v>763818</v>
      </c>
      <c r="D144" s="140">
        <v>763776</v>
      </c>
      <c r="E144" s="227">
        <f t="shared" si="3"/>
        <v>42</v>
      </c>
      <c r="F144" s="228"/>
    </row>
    <row r="145" spans="1:6" ht="22.5">
      <c r="A145" s="7" t="s">
        <v>85</v>
      </c>
      <c r="B145" s="40" t="s">
        <v>388</v>
      </c>
      <c r="C145" s="139">
        <v>171388.09</v>
      </c>
      <c r="D145" s="140">
        <v>171055</v>
      </c>
      <c r="E145" s="227">
        <f t="shared" si="3"/>
        <v>333.0899999999965</v>
      </c>
      <c r="F145" s="228"/>
    </row>
    <row r="146" spans="1:6" ht="22.5">
      <c r="A146" s="7" t="s">
        <v>86</v>
      </c>
      <c r="B146" s="40" t="s">
        <v>195</v>
      </c>
      <c r="C146" s="139">
        <v>180647.51</v>
      </c>
      <c r="D146" s="140">
        <v>137344.5</v>
      </c>
      <c r="E146" s="227">
        <f t="shared" si="3"/>
        <v>43303.01000000001</v>
      </c>
      <c r="F146" s="228"/>
    </row>
    <row r="147" spans="1:6" ht="12.75">
      <c r="A147" s="91" t="s">
        <v>142</v>
      </c>
      <c r="B147" s="65"/>
      <c r="C147" s="205">
        <f>SUM(C140:C146)</f>
        <v>7408460.6</v>
      </c>
      <c r="D147" s="206">
        <f>SUM(D140:D146)</f>
        <v>7364765.5</v>
      </c>
      <c r="E147" s="271"/>
      <c r="F147" s="272"/>
    </row>
    <row r="148" spans="1:6" ht="12.75">
      <c r="A148" s="37"/>
      <c r="B148" s="37"/>
      <c r="C148" s="130"/>
      <c r="D148" s="131"/>
      <c r="E148" s="266"/>
      <c r="F148" s="231"/>
    </row>
    <row r="149" spans="1:6" ht="24" customHeight="1">
      <c r="A149" s="62" t="s">
        <v>94</v>
      </c>
      <c r="B149" s="73" t="s">
        <v>95</v>
      </c>
      <c r="C149" s="130"/>
      <c r="D149" s="131"/>
      <c r="E149" s="266"/>
      <c r="F149" s="234"/>
    </row>
    <row r="150" spans="1:6" ht="13.5">
      <c r="A150" s="78" t="s">
        <v>96</v>
      </c>
      <c r="B150" s="79" t="s">
        <v>97</v>
      </c>
      <c r="C150" s="141">
        <f>C151</f>
        <v>392000</v>
      </c>
      <c r="D150" s="142">
        <f>D151</f>
        <v>288882.4</v>
      </c>
      <c r="E150" s="254">
        <f>C150-D150</f>
        <v>103117.59999999998</v>
      </c>
      <c r="F150" s="268"/>
    </row>
    <row r="151" spans="1:6" ht="22.5">
      <c r="A151" s="55" t="s">
        <v>196</v>
      </c>
      <c r="B151" s="52" t="s">
        <v>197</v>
      </c>
      <c r="C151" s="143">
        <f>C152+C153+C154+C155</f>
        <v>392000</v>
      </c>
      <c r="D151" s="144">
        <f>D152+D153+D154+D155</f>
        <v>288882.4</v>
      </c>
      <c r="E151" s="260">
        <f>E152</f>
        <v>100516</v>
      </c>
      <c r="F151" s="234"/>
    </row>
    <row r="152" spans="1:6" ht="33.75">
      <c r="A152" s="7" t="s">
        <v>79</v>
      </c>
      <c r="B152" s="39" t="s">
        <v>198</v>
      </c>
      <c r="C152" s="110">
        <v>300000</v>
      </c>
      <c r="D152" s="145">
        <v>199484</v>
      </c>
      <c r="E152" s="233">
        <f aca="true" t="shared" si="4" ref="E152:E159">C152-D152</f>
        <v>100516</v>
      </c>
      <c r="F152" s="269"/>
    </row>
    <row r="153" spans="1:6" ht="67.5">
      <c r="A153" s="7" t="s">
        <v>93</v>
      </c>
      <c r="B153" s="39" t="s">
        <v>199</v>
      </c>
      <c r="C153" s="110">
        <v>50000</v>
      </c>
      <c r="D153" s="145">
        <v>50000</v>
      </c>
      <c r="E153" s="233">
        <f>C153-D153</f>
        <v>0</v>
      </c>
      <c r="F153" s="231"/>
    </row>
    <row r="154" spans="1:6" ht="12.75">
      <c r="A154" s="7" t="s">
        <v>82</v>
      </c>
      <c r="B154" s="39" t="s">
        <v>200</v>
      </c>
      <c r="C154" s="110">
        <v>42000</v>
      </c>
      <c r="D154" s="190">
        <v>39398.4</v>
      </c>
      <c r="E154" s="233">
        <f>C154-D154</f>
        <v>2601.5999999999985</v>
      </c>
      <c r="F154" s="231"/>
    </row>
    <row r="155" spans="1:6" ht="12.75">
      <c r="A155" s="7" t="s">
        <v>349</v>
      </c>
      <c r="B155" s="39" t="s">
        <v>350</v>
      </c>
      <c r="C155" s="110">
        <v>0</v>
      </c>
      <c r="D155" s="145">
        <v>0</v>
      </c>
      <c r="E155" s="233">
        <f>C155-D155</f>
        <v>0</v>
      </c>
      <c r="F155" s="231"/>
    </row>
    <row r="156" spans="1:6" ht="13.5">
      <c r="A156" s="78" t="s">
        <v>17</v>
      </c>
      <c r="B156" s="79" t="s">
        <v>68</v>
      </c>
      <c r="C156" s="141">
        <f>C157+C160+C169</f>
        <v>2185084.29</v>
      </c>
      <c r="D156" s="142">
        <f>D157+D160+D169</f>
        <v>2094584</v>
      </c>
      <c r="E156" s="254">
        <f t="shared" si="4"/>
        <v>90500.29000000004</v>
      </c>
      <c r="F156" s="255"/>
    </row>
    <row r="157" spans="1:6" s="77" customFormat="1" ht="45">
      <c r="A157" s="53" t="s">
        <v>202</v>
      </c>
      <c r="B157" s="52" t="s">
        <v>201</v>
      </c>
      <c r="C157" s="143">
        <f>C158+C159</f>
        <v>638180</v>
      </c>
      <c r="D157" s="144">
        <f>D158+D159</f>
        <v>598180</v>
      </c>
      <c r="E157" s="260">
        <f>C157-D157</f>
        <v>40000</v>
      </c>
      <c r="F157" s="270"/>
    </row>
    <row r="158" spans="1:6" s="77" customFormat="1" ht="33.75">
      <c r="A158" s="7" t="s">
        <v>78</v>
      </c>
      <c r="B158" s="39" t="s">
        <v>203</v>
      </c>
      <c r="C158" s="110">
        <v>238180</v>
      </c>
      <c r="D158" s="145">
        <v>238180</v>
      </c>
      <c r="E158" s="233">
        <f t="shared" si="4"/>
        <v>0</v>
      </c>
      <c r="F158" s="234"/>
    </row>
    <row r="159" spans="1:6" s="77" customFormat="1" ht="13.5" thickBot="1">
      <c r="A159" s="7" t="s">
        <v>82</v>
      </c>
      <c r="B159" s="39" t="s">
        <v>204</v>
      </c>
      <c r="C159" s="110">
        <v>400000</v>
      </c>
      <c r="D159" s="145">
        <v>360000</v>
      </c>
      <c r="E159" s="233">
        <f t="shared" si="4"/>
        <v>40000</v>
      </c>
      <c r="F159" s="234"/>
    </row>
    <row r="160" spans="1:6" ht="45.75" thickBot="1">
      <c r="A160" s="57" t="s">
        <v>205</v>
      </c>
      <c r="B160" s="52" t="s">
        <v>206</v>
      </c>
      <c r="C160" s="146">
        <f>C168</f>
        <v>1528904.29</v>
      </c>
      <c r="D160" s="147">
        <f>D168</f>
        <v>1478904</v>
      </c>
      <c r="E160" s="341">
        <f aca="true" t="shared" si="5" ref="E160:E167">C160-D160</f>
        <v>50000.29000000004</v>
      </c>
      <c r="F160" s="342"/>
    </row>
    <row r="161" spans="1:6" ht="22.5">
      <c r="A161" s="7" t="s">
        <v>74</v>
      </c>
      <c r="B161" s="39" t="s">
        <v>207</v>
      </c>
      <c r="C161" s="114">
        <v>150000</v>
      </c>
      <c r="D161" s="115">
        <v>150000</v>
      </c>
      <c r="E161" s="295">
        <f t="shared" si="5"/>
        <v>0</v>
      </c>
      <c r="F161" s="296"/>
    </row>
    <row r="162" spans="1:6" ht="17.25" customHeight="1">
      <c r="A162" s="34" t="s">
        <v>77</v>
      </c>
      <c r="B162" s="39" t="s">
        <v>208</v>
      </c>
      <c r="C162" s="106">
        <v>20000</v>
      </c>
      <c r="D162" s="107">
        <v>0</v>
      </c>
      <c r="E162" s="225">
        <f t="shared" si="5"/>
        <v>20000</v>
      </c>
      <c r="F162" s="244"/>
    </row>
    <row r="163" spans="1:6" ht="41.25" customHeight="1">
      <c r="A163" s="7" t="s">
        <v>79</v>
      </c>
      <c r="B163" s="39" t="s">
        <v>209</v>
      </c>
      <c r="C163" s="106">
        <v>494596</v>
      </c>
      <c r="D163" s="107">
        <v>494596</v>
      </c>
      <c r="E163" s="242">
        <f t="shared" si="5"/>
        <v>0</v>
      </c>
      <c r="F163" s="226"/>
    </row>
    <row r="164" spans="1:6" ht="68.25" customHeight="1">
      <c r="A164" s="7" t="s">
        <v>93</v>
      </c>
      <c r="B164" s="39" t="s">
        <v>351</v>
      </c>
      <c r="C164" s="106">
        <v>50000</v>
      </c>
      <c r="D164" s="107">
        <v>50000</v>
      </c>
      <c r="E164" s="242">
        <f>C164-D164</f>
        <v>0</v>
      </c>
      <c r="F164" s="243"/>
    </row>
    <row r="165" spans="1:6" ht="15.75" customHeight="1">
      <c r="A165" s="7" t="s">
        <v>82</v>
      </c>
      <c r="B165" s="39" t="s">
        <v>352</v>
      </c>
      <c r="C165" s="106">
        <v>200000</v>
      </c>
      <c r="D165" s="107">
        <v>170000</v>
      </c>
      <c r="E165" s="242">
        <f>C165-D165</f>
        <v>30000</v>
      </c>
      <c r="F165" s="243"/>
    </row>
    <row r="166" spans="1:6" ht="22.5">
      <c r="A166" s="7" t="s">
        <v>85</v>
      </c>
      <c r="B166" s="39" t="s">
        <v>210</v>
      </c>
      <c r="C166" s="106">
        <v>325350</v>
      </c>
      <c r="D166" s="107">
        <v>325350</v>
      </c>
      <c r="E166" s="242">
        <f t="shared" si="5"/>
        <v>0</v>
      </c>
      <c r="F166" s="226"/>
    </row>
    <row r="167" spans="1:6" ht="24" customHeight="1">
      <c r="A167" s="7" t="s">
        <v>86</v>
      </c>
      <c r="B167" s="39" t="s">
        <v>211</v>
      </c>
      <c r="C167" s="106">
        <v>288958.29</v>
      </c>
      <c r="D167" s="107">
        <v>288958</v>
      </c>
      <c r="E167" s="242">
        <f t="shared" si="5"/>
        <v>0.28999999997904524</v>
      </c>
      <c r="F167" s="226"/>
    </row>
    <row r="168" spans="1:6" ht="18" customHeight="1">
      <c r="A168" s="7"/>
      <c r="B168" s="39"/>
      <c r="C168" s="104">
        <f>SUM(C161:C167)</f>
        <v>1528904.29</v>
      </c>
      <c r="D168" s="195">
        <f>SUM(D161:D167)</f>
        <v>1478904</v>
      </c>
      <c r="E168" s="229">
        <f>SUM(E161:E167)</f>
        <v>50000.28999999998</v>
      </c>
      <c r="F168" s="230"/>
    </row>
    <row r="169" spans="1:6" ht="24" customHeight="1">
      <c r="A169" s="53" t="s">
        <v>353</v>
      </c>
      <c r="B169" s="52" t="s">
        <v>354</v>
      </c>
      <c r="C169" s="104">
        <f>C170</f>
        <v>18000</v>
      </c>
      <c r="D169" s="105">
        <f>D170</f>
        <v>17500</v>
      </c>
      <c r="E169" s="229">
        <f>E170</f>
        <v>500</v>
      </c>
      <c r="F169" s="230"/>
    </row>
    <row r="170" spans="1:6" ht="24" customHeight="1">
      <c r="A170" s="7" t="s">
        <v>78</v>
      </c>
      <c r="B170" s="39" t="s">
        <v>355</v>
      </c>
      <c r="C170" s="106">
        <v>18000</v>
      </c>
      <c r="D170" s="107">
        <v>17500</v>
      </c>
      <c r="E170" s="242">
        <f>C170-D170</f>
        <v>500</v>
      </c>
      <c r="F170" s="243"/>
    </row>
    <row r="171" spans="1:6" ht="12.75">
      <c r="A171" s="91" t="s">
        <v>143</v>
      </c>
      <c r="B171" s="65"/>
      <c r="C171" s="205">
        <f>C156+C150</f>
        <v>2577084.29</v>
      </c>
      <c r="D171" s="206">
        <f>D156+D150</f>
        <v>2383466.4</v>
      </c>
      <c r="E171" s="245">
        <f>C171-D171</f>
        <v>193617.89000000013</v>
      </c>
      <c r="F171" s="265"/>
    </row>
    <row r="172" spans="1:6" ht="12.75">
      <c r="A172" s="37"/>
      <c r="B172" s="37"/>
      <c r="C172" s="130"/>
      <c r="D172" s="131"/>
      <c r="E172" s="131"/>
      <c r="F172" s="132"/>
    </row>
    <row r="173" spans="1:6" s="54" customFormat="1" ht="12.75">
      <c r="A173" s="63" t="s">
        <v>98</v>
      </c>
      <c r="B173" s="73" t="s">
        <v>99</v>
      </c>
      <c r="C173" s="130"/>
      <c r="D173" s="131"/>
      <c r="E173" s="232"/>
      <c r="F173" s="226"/>
    </row>
    <row r="174" spans="1:6" s="54" customFormat="1" ht="13.5" thickBot="1">
      <c r="A174" s="39" t="s">
        <v>100</v>
      </c>
      <c r="B174" s="39" t="s">
        <v>101</v>
      </c>
      <c r="C174" s="110"/>
      <c r="D174" s="145"/>
      <c r="E174" s="225"/>
      <c r="F174" s="244"/>
    </row>
    <row r="175" spans="1:6" s="54" customFormat="1" ht="44.25" customHeight="1" thickBot="1">
      <c r="A175" s="57" t="s">
        <v>219</v>
      </c>
      <c r="B175" s="50" t="s">
        <v>212</v>
      </c>
      <c r="C175" s="143">
        <f>C176+C177+C178+C179+C180+C181+C182</f>
        <v>1260526</v>
      </c>
      <c r="D175" s="144">
        <f>D176+D177+D178+D179+D180+D181+D182</f>
        <v>1120074.69</v>
      </c>
      <c r="E175" s="338">
        <f aca="true" t="shared" si="6" ref="E175:E198">C175-D175</f>
        <v>140451.31000000006</v>
      </c>
      <c r="F175" s="285"/>
    </row>
    <row r="176" spans="1:6" s="54" customFormat="1" ht="13.5" customHeight="1">
      <c r="A176" s="34" t="s">
        <v>156</v>
      </c>
      <c r="B176" s="37" t="s">
        <v>223</v>
      </c>
      <c r="C176" s="110">
        <v>463500</v>
      </c>
      <c r="D176" s="145">
        <v>415330</v>
      </c>
      <c r="E176" s="225">
        <f t="shared" si="6"/>
        <v>48170</v>
      </c>
      <c r="F176" s="244"/>
    </row>
    <row r="177" spans="1:6" s="54" customFormat="1" ht="33.75">
      <c r="A177" s="7" t="s">
        <v>297</v>
      </c>
      <c r="B177" s="37" t="s">
        <v>213</v>
      </c>
      <c r="C177" s="110">
        <v>476549</v>
      </c>
      <c r="D177" s="145">
        <v>417132</v>
      </c>
      <c r="E177" s="225">
        <f>C177-D177</f>
        <v>59417</v>
      </c>
      <c r="F177" s="243"/>
    </row>
    <row r="178" spans="1:6" s="54" customFormat="1" ht="22.5">
      <c r="A178" s="7" t="s">
        <v>71</v>
      </c>
      <c r="B178" s="37" t="s">
        <v>214</v>
      </c>
      <c r="C178" s="110">
        <v>284272</v>
      </c>
      <c r="D178" s="145">
        <v>251408</v>
      </c>
      <c r="E178" s="225">
        <f t="shared" si="6"/>
        <v>32864</v>
      </c>
      <c r="F178" s="244"/>
    </row>
    <row r="179" spans="1:6" s="54" customFormat="1" ht="45">
      <c r="A179" s="7" t="s">
        <v>73</v>
      </c>
      <c r="B179" s="37" t="s">
        <v>215</v>
      </c>
      <c r="C179" s="110">
        <v>0</v>
      </c>
      <c r="D179" s="145">
        <v>0</v>
      </c>
      <c r="E179" s="225">
        <f>C179-D179</f>
        <v>0</v>
      </c>
      <c r="F179" s="243"/>
    </row>
    <row r="180" spans="1:6" s="54" customFormat="1" ht="12.75">
      <c r="A180" s="7" t="s">
        <v>82</v>
      </c>
      <c r="B180" s="37" t="s">
        <v>216</v>
      </c>
      <c r="C180" s="110">
        <v>10427</v>
      </c>
      <c r="D180" s="145">
        <v>10426.74</v>
      </c>
      <c r="E180" s="225">
        <f>C180-D180</f>
        <v>0.2600000000002183</v>
      </c>
      <c r="F180" s="243"/>
    </row>
    <row r="181" spans="1:6" s="54" customFormat="1" ht="22.5">
      <c r="A181" s="7" t="s">
        <v>85</v>
      </c>
      <c r="B181" s="37" t="s">
        <v>217</v>
      </c>
      <c r="C181" s="110">
        <v>22800</v>
      </c>
      <c r="D181" s="145">
        <v>22800</v>
      </c>
      <c r="E181" s="225">
        <f>C181-D181</f>
        <v>0</v>
      </c>
      <c r="F181" s="243"/>
    </row>
    <row r="182" spans="1:6" s="54" customFormat="1" ht="23.25" thickBot="1">
      <c r="A182" s="7" t="s">
        <v>86</v>
      </c>
      <c r="B182" s="37" t="s">
        <v>218</v>
      </c>
      <c r="C182" s="110">
        <v>2978</v>
      </c>
      <c r="D182" s="145">
        <v>2977.95</v>
      </c>
      <c r="E182" s="225">
        <f t="shared" si="6"/>
        <v>0.0500000000001819</v>
      </c>
      <c r="F182" s="244"/>
    </row>
    <row r="183" spans="1:6" s="54" customFormat="1" ht="54.75" customHeight="1" thickBot="1">
      <c r="A183" s="57" t="s">
        <v>220</v>
      </c>
      <c r="B183" s="50" t="s">
        <v>221</v>
      </c>
      <c r="C183" s="143">
        <f>C184+C185+C186+C187+C188+C189+C190+C191+C192+C193+C194+C195+C196+C197+C198</f>
        <v>7895768.399999999</v>
      </c>
      <c r="D183" s="144">
        <f>D184+D185+D186+D187+D188+D189+D190+D191+D192+D193+D194+D195+D196+D197+D198</f>
        <v>6679367.539999999</v>
      </c>
      <c r="E183" s="338">
        <f>C183-D183</f>
        <v>1216400.8600000003</v>
      </c>
      <c r="F183" s="226"/>
    </row>
    <row r="184" spans="1:6" s="54" customFormat="1" ht="12.75">
      <c r="A184" s="34" t="s">
        <v>156</v>
      </c>
      <c r="B184" s="37" t="s">
        <v>222</v>
      </c>
      <c r="C184" s="110">
        <v>1216000</v>
      </c>
      <c r="D184" s="145">
        <v>974909</v>
      </c>
      <c r="E184" s="225">
        <f t="shared" si="6"/>
        <v>241091</v>
      </c>
      <c r="F184" s="226"/>
    </row>
    <row r="185" spans="1:6" s="54" customFormat="1" ht="33.75">
      <c r="A185" s="7" t="s">
        <v>297</v>
      </c>
      <c r="B185" s="37" t="s">
        <v>224</v>
      </c>
      <c r="C185" s="110">
        <v>1584000</v>
      </c>
      <c r="D185" s="145">
        <v>1203434.05</v>
      </c>
      <c r="E185" s="225">
        <f>C185-D185</f>
        <v>380565.94999999995</v>
      </c>
      <c r="F185" s="243"/>
    </row>
    <row r="186" spans="1:6" s="54" customFormat="1" ht="22.5">
      <c r="A186" s="7" t="s">
        <v>71</v>
      </c>
      <c r="B186" s="37" t="s">
        <v>225</v>
      </c>
      <c r="C186" s="110">
        <v>845600</v>
      </c>
      <c r="D186" s="145">
        <v>651575</v>
      </c>
      <c r="E186" s="225">
        <f t="shared" si="6"/>
        <v>194025</v>
      </c>
      <c r="F186" s="226"/>
    </row>
    <row r="187" spans="1:6" s="54" customFormat="1" ht="12.75">
      <c r="A187" s="7" t="s">
        <v>226</v>
      </c>
      <c r="B187" s="37" t="s">
        <v>227</v>
      </c>
      <c r="C187" s="110">
        <v>250000</v>
      </c>
      <c r="D187" s="145">
        <v>250000</v>
      </c>
      <c r="E187" s="225">
        <f>C187-D187</f>
        <v>0</v>
      </c>
      <c r="F187" s="243"/>
    </row>
    <row r="188" spans="1:6" s="54" customFormat="1" ht="12.75">
      <c r="A188" s="7" t="s">
        <v>75</v>
      </c>
      <c r="B188" s="37" t="s">
        <v>228</v>
      </c>
      <c r="C188" s="110">
        <v>450000</v>
      </c>
      <c r="D188" s="145">
        <v>358085.93</v>
      </c>
      <c r="E188" s="225">
        <f>C188-D188</f>
        <v>91914.07</v>
      </c>
      <c r="F188" s="226"/>
    </row>
    <row r="189" spans="1:6" s="54" customFormat="1" ht="22.5">
      <c r="A189" s="7" t="s">
        <v>76</v>
      </c>
      <c r="B189" s="37" t="s">
        <v>229</v>
      </c>
      <c r="C189" s="110">
        <v>99999</v>
      </c>
      <c r="D189" s="145">
        <v>99997.79</v>
      </c>
      <c r="E189" s="225">
        <f>C189-D189</f>
        <v>1.2100000000064028</v>
      </c>
      <c r="F189" s="226"/>
    </row>
    <row r="190" spans="1:6" s="54" customFormat="1" ht="33.75">
      <c r="A190" s="7" t="s">
        <v>78</v>
      </c>
      <c r="B190" s="37" t="s">
        <v>230</v>
      </c>
      <c r="C190" s="110">
        <v>925300</v>
      </c>
      <c r="D190" s="145">
        <v>925300</v>
      </c>
      <c r="E190" s="225">
        <f t="shared" si="6"/>
        <v>0</v>
      </c>
      <c r="F190" s="244"/>
    </row>
    <row r="191" spans="1:6" s="54" customFormat="1" ht="33.75">
      <c r="A191" s="7" t="s">
        <v>79</v>
      </c>
      <c r="B191" s="37" t="s">
        <v>231</v>
      </c>
      <c r="C191" s="110">
        <v>850000</v>
      </c>
      <c r="D191" s="145">
        <v>544355</v>
      </c>
      <c r="E191" s="225">
        <f t="shared" si="6"/>
        <v>305645</v>
      </c>
      <c r="F191" s="244"/>
    </row>
    <row r="192" spans="1:6" s="54" customFormat="1" ht="22.5">
      <c r="A192" s="7" t="s">
        <v>80</v>
      </c>
      <c r="B192" s="37" t="s">
        <v>232</v>
      </c>
      <c r="C192" s="110">
        <v>270072</v>
      </c>
      <c r="D192" s="145">
        <v>270072</v>
      </c>
      <c r="E192" s="225">
        <f t="shared" si="6"/>
        <v>0</v>
      </c>
      <c r="F192" s="244"/>
    </row>
    <row r="193" spans="1:6" s="54" customFormat="1" ht="67.5">
      <c r="A193" s="7" t="s">
        <v>93</v>
      </c>
      <c r="B193" s="37" t="s">
        <v>356</v>
      </c>
      <c r="C193" s="110">
        <v>25000</v>
      </c>
      <c r="D193" s="190">
        <v>25000</v>
      </c>
      <c r="E193" s="225">
        <f>C193-D193</f>
        <v>0</v>
      </c>
      <c r="F193" s="243"/>
    </row>
    <row r="194" spans="1:6" s="54" customFormat="1" ht="12.75">
      <c r="A194" s="7" t="s">
        <v>82</v>
      </c>
      <c r="B194" s="37" t="s">
        <v>233</v>
      </c>
      <c r="C194" s="110">
        <v>545000</v>
      </c>
      <c r="D194" s="145">
        <v>543650.4</v>
      </c>
      <c r="E194" s="225">
        <f t="shared" si="6"/>
        <v>1349.5999999999767</v>
      </c>
      <c r="F194" s="244"/>
    </row>
    <row r="195" spans="1:6" s="54" customFormat="1" ht="56.25">
      <c r="A195" s="7" t="s">
        <v>83</v>
      </c>
      <c r="B195" s="37" t="s">
        <v>234</v>
      </c>
      <c r="C195" s="110">
        <v>272777.27</v>
      </c>
      <c r="D195" s="145">
        <v>272777.27</v>
      </c>
      <c r="E195" s="225">
        <f t="shared" si="6"/>
        <v>0</v>
      </c>
      <c r="F195" s="226"/>
    </row>
    <row r="196" spans="1:6" s="54" customFormat="1" ht="56.25">
      <c r="A196" s="7" t="s">
        <v>83</v>
      </c>
      <c r="B196" s="37" t="s">
        <v>235</v>
      </c>
      <c r="C196" s="110">
        <v>200</v>
      </c>
      <c r="D196" s="145">
        <v>200</v>
      </c>
      <c r="E196" s="225">
        <f>C196-D196</f>
        <v>0</v>
      </c>
      <c r="F196" s="243"/>
    </row>
    <row r="197" spans="1:6" s="54" customFormat="1" ht="22.5">
      <c r="A197" s="7" t="s">
        <v>85</v>
      </c>
      <c r="B197" s="37" t="s">
        <v>357</v>
      </c>
      <c r="C197" s="110">
        <v>379952</v>
      </c>
      <c r="D197" s="145">
        <v>378143</v>
      </c>
      <c r="E197" s="225">
        <f t="shared" si="6"/>
        <v>1809</v>
      </c>
      <c r="F197" s="244"/>
    </row>
    <row r="198" spans="1:6" s="54" customFormat="1" ht="22.5">
      <c r="A198" s="7" t="s">
        <v>86</v>
      </c>
      <c r="B198" s="37" t="s">
        <v>358</v>
      </c>
      <c r="C198" s="110">
        <v>181868.13</v>
      </c>
      <c r="D198" s="145">
        <v>181868.1</v>
      </c>
      <c r="E198" s="225">
        <f t="shared" si="6"/>
        <v>0.029999999998835847</v>
      </c>
      <c r="F198" s="244"/>
    </row>
    <row r="199" spans="1:6" s="54" customFormat="1" ht="22.5">
      <c r="A199" s="53" t="s">
        <v>236</v>
      </c>
      <c r="B199" s="50" t="s">
        <v>237</v>
      </c>
      <c r="C199" s="143">
        <f>C200</f>
        <v>100654</v>
      </c>
      <c r="D199" s="144">
        <f>D200</f>
        <v>100653.6</v>
      </c>
      <c r="E199" s="338">
        <f>C199-D199</f>
        <v>0.39999999999417923</v>
      </c>
      <c r="F199" s="285"/>
    </row>
    <row r="200" spans="1:6" s="54" customFormat="1" ht="45">
      <c r="A200" s="7" t="s">
        <v>147</v>
      </c>
      <c r="B200" s="37" t="s">
        <v>238</v>
      </c>
      <c r="C200" s="110">
        <v>100654</v>
      </c>
      <c r="D200" s="145">
        <v>100653.6</v>
      </c>
      <c r="E200" s="225">
        <f>C200-D200</f>
        <v>0.39999999999417923</v>
      </c>
      <c r="F200" s="226"/>
    </row>
    <row r="201" spans="1:6" s="54" customFormat="1" ht="12.75">
      <c r="A201" s="90" t="s">
        <v>144</v>
      </c>
      <c r="B201" s="66"/>
      <c r="C201" s="205">
        <f>C199+C183+C175</f>
        <v>9256948.399999999</v>
      </c>
      <c r="D201" s="206">
        <f>D199+D183+D175</f>
        <v>7900095.829999998</v>
      </c>
      <c r="E201" s="245">
        <f>C201-D201</f>
        <v>1356852.5700000003</v>
      </c>
      <c r="F201" s="339"/>
    </row>
    <row r="202" spans="1:6" s="54" customFormat="1" ht="12.75">
      <c r="A202" s="47"/>
      <c r="B202" s="38"/>
      <c r="C202" s="130"/>
      <c r="D202" s="131"/>
      <c r="E202" s="232"/>
      <c r="F202" s="243"/>
    </row>
    <row r="203" spans="1:6" s="54" customFormat="1" ht="12.75">
      <c r="A203" s="62" t="s">
        <v>336</v>
      </c>
      <c r="B203" s="182" t="s">
        <v>340</v>
      </c>
      <c r="C203" s="130"/>
      <c r="D203" s="176"/>
      <c r="E203" s="232"/>
      <c r="F203" s="243"/>
    </row>
    <row r="204" spans="1:6" s="54" customFormat="1" ht="22.5">
      <c r="A204" s="49" t="s">
        <v>337</v>
      </c>
      <c r="B204" s="37" t="s">
        <v>341</v>
      </c>
      <c r="C204" s="110">
        <f>C205</f>
        <v>25000</v>
      </c>
      <c r="D204" s="175">
        <f>D205</f>
        <v>25000</v>
      </c>
      <c r="E204" s="225">
        <f>E205</f>
        <v>0</v>
      </c>
      <c r="F204" s="253"/>
    </row>
    <row r="205" spans="1:6" s="54" customFormat="1" ht="22.5">
      <c r="A205" s="49" t="s">
        <v>338</v>
      </c>
      <c r="B205" s="37" t="s">
        <v>339</v>
      </c>
      <c r="C205" s="110">
        <v>25000</v>
      </c>
      <c r="D205" s="175">
        <v>25000</v>
      </c>
      <c r="E205" s="225">
        <f>C205-D205</f>
        <v>0</v>
      </c>
      <c r="F205" s="253"/>
    </row>
    <row r="206" spans="1:6" s="54" customFormat="1" ht="12.75">
      <c r="A206" s="183" t="s">
        <v>342</v>
      </c>
      <c r="B206" s="65"/>
      <c r="C206" s="205">
        <f>C205</f>
        <v>25000</v>
      </c>
      <c r="D206" s="206">
        <f>D205</f>
        <v>25000</v>
      </c>
      <c r="E206" s="245">
        <f>E205</f>
        <v>0</v>
      </c>
      <c r="F206" s="246"/>
    </row>
    <row r="207" spans="1:6" s="54" customFormat="1" ht="12.75">
      <c r="A207" s="49"/>
      <c r="B207" s="37"/>
      <c r="C207" s="110"/>
      <c r="D207" s="175"/>
      <c r="E207" s="175"/>
      <c r="F207" s="177"/>
    </row>
    <row r="208" spans="1:6" ht="12.75">
      <c r="A208" s="64" t="s">
        <v>102</v>
      </c>
      <c r="B208" s="73" t="s">
        <v>103</v>
      </c>
      <c r="C208" s="150"/>
      <c r="D208" s="151"/>
      <c r="E208" s="232"/>
      <c r="F208" s="243"/>
    </row>
    <row r="209" spans="1:6" ht="13.5" thickBot="1">
      <c r="A209" s="41" t="s">
        <v>240</v>
      </c>
      <c r="B209" s="41" t="s">
        <v>239</v>
      </c>
      <c r="C209" s="148">
        <f>C210</f>
        <v>74000</v>
      </c>
      <c r="D209" s="149">
        <f>D210</f>
        <v>74000</v>
      </c>
      <c r="E209" s="262">
        <f>E210</f>
        <v>0</v>
      </c>
      <c r="F209" s="267"/>
    </row>
    <row r="210" spans="1:6" ht="61.5" customHeight="1" thickBot="1">
      <c r="A210" s="42" t="s">
        <v>241</v>
      </c>
      <c r="B210" s="9" t="s">
        <v>242</v>
      </c>
      <c r="C210" s="148">
        <f>C211</f>
        <v>74000</v>
      </c>
      <c r="D210" s="149">
        <f>D211</f>
        <v>74000</v>
      </c>
      <c r="E210" s="295">
        <f>C210-D210</f>
        <v>0</v>
      </c>
      <c r="F210" s="296"/>
    </row>
    <row r="211" spans="1:6" ht="22.5">
      <c r="A211" s="49" t="s">
        <v>145</v>
      </c>
      <c r="B211" s="9" t="s">
        <v>243</v>
      </c>
      <c r="C211" s="152">
        <v>74000</v>
      </c>
      <c r="D211" s="153">
        <v>74000</v>
      </c>
      <c r="E211" s="225">
        <f>C211-D211</f>
        <v>0</v>
      </c>
      <c r="F211" s="300"/>
    </row>
    <row r="212" spans="1:6" ht="12.75">
      <c r="A212" s="91" t="s">
        <v>146</v>
      </c>
      <c r="B212" s="67"/>
      <c r="C212" s="207">
        <f>SUM(C211)</f>
        <v>74000</v>
      </c>
      <c r="D212" s="208">
        <f>SUM(D211)</f>
        <v>74000</v>
      </c>
      <c r="E212" s="245">
        <f>SUM(E211)</f>
        <v>0</v>
      </c>
      <c r="F212" s="265"/>
    </row>
    <row r="213" spans="1:6" ht="12.75">
      <c r="A213" s="59"/>
      <c r="B213" s="59"/>
      <c r="C213" s="150"/>
      <c r="D213" s="151"/>
      <c r="E213" s="131"/>
      <c r="F213" s="132"/>
    </row>
    <row r="214" spans="1:6" ht="12.75">
      <c r="A214" s="25"/>
      <c r="B214" s="74" t="s">
        <v>16</v>
      </c>
      <c r="C214" s="160">
        <f>C212+C206+C201+C171+C147+C135+C128</f>
        <v>24437705.29</v>
      </c>
      <c r="D214" s="161">
        <f>D212+D206+D201+D171+D147+D135+D128</f>
        <v>22425315.489999995</v>
      </c>
      <c r="E214" s="286">
        <f>C214-D214</f>
        <v>2012389.8000000045</v>
      </c>
      <c r="F214" s="303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00.5" customHeight="1">
      <c r="A220" s="30"/>
      <c r="B220" s="31"/>
      <c r="C220" s="240" t="s">
        <v>389</v>
      </c>
      <c r="D220" s="240"/>
      <c r="E220" s="240"/>
      <c r="F220" s="240"/>
    </row>
    <row r="221" spans="1:6" ht="12.75">
      <c r="A221" s="30"/>
      <c r="B221" s="31"/>
      <c r="C221" s="30"/>
      <c r="D221" s="30"/>
      <c r="E221" s="32"/>
      <c r="F221" s="32"/>
    </row>
    <row r="222" spans="1:6" ht="27" customHeight="1">
      <c r="A222" s="299" t="s">
        <v>390</v>
      </c>
      <c r="B222" s="299"/>
      <c r="C222" s="299"/>
      <c r="D222" s="299"/>
      <c r="E222" s="299"/>
      <c r="F222" s="299"/>
    </row>
    <row r="223" spans="1:6" ht="12.75">
      <c r="A223" s="10"/>
      <c r="B223" s="28"/>
      <c r="C223" s="10"/>
      <c r="D223" s="10"/>
      <c r="E223" s="11"/>
      <c r="F223" s="10"/>
    </row>
    <row r="224" spans="1:6" ht="12.75">
      <c r="A224" s="10"/>
      <c r="B224" s="28" t="s">
        <v>5</v>
      </c>
      <c r="C224" s="10"/>
      <c r="D224" s="10"/>
      <c r="E224" s="11"/>
      <c r="F224" s="10"/>
    </row>
    <row r="225" spans="1:6" ht="63" customHeight="1">
      <c r="A225" s="14" t="s">
        <v>7</v>
      </c>
      <c r="B225" s="14" t="s">
        <v>6</v>
      </c>
      <c r="C225" s="4" t="s">
        <v>153</v>
      </c>
      <c r="D225" s="17" t="s">
        <v>383</v>
      </c>
      <c r="E225" s="301" t="s">
        <v>244</v>
      </c>
      <c r="F225" s="302"/>
    </row>
    <row r="226" spans="1:6" ht="12.75">
      <c r="A226" s="171" t="s">
        <v>16</v>
      </c>
      <c r="B226" s="172"/>
      <c r="C226" s="173">
        <f>C357</f>
        <v>24437705.29</v>
      </c>
      <c r="D226" s="174">
        <f>D357</f>
        <v>22425315.489999995</v>
      </c>
      <c r="E226" s="282">
        <f>C226-D226</f>
        <v>2012389.8000000045</v>
      </c>
      <c r="F226" s="283"/>
    </row>
    <row r="227" spans="1:6" ht="38.25">
      <c r="A227" s="4" t="s">
        <v>105</v>
      </c>
      <c r="B227" s="69">
        <v>703</v>
      </c>
      <c r="C227" s="155"/>
      <c r="D227" s="156"/>
      <c r="E227" s="157"/>
      <c r="F227" s="109"/>
    </row>
    <row r="228" spans="1:6" ht="12.75">
      <c r="A228" s="88" t="s">
        <v>8</v>
      </c>
      <c r="B228" s="89" t="s">
        <v>106</v>
      </c>
      <c r="C228" s="100"/>
      <c r="D228" s="101"/>
      <c r="E228" s="286"/>
      <c r="F228" s="287"/>
    </row>
    <row r="229" spans="1:6" ht="87" customHeight="1" thickBot="1">
      <c r="A229" s="58" t="s">
        <v>61</v>
      </c>
      <c r="B229" s="68" t="s">
        <v>22</v>
      </c>
      <c r="C229" s="102">
        <f>C230+C233</f>
        <v>4604164</v>
      </c>
      <c r="D229" s="103">
        <f>D230+D233</f>
        <v>4365342.76</v>
      </c>
      <c r="E229" s="297">
        <f>E230+E233</f>
        <v>238821.24000000022</v>
      </c>
      <c r="F229" s="298"/>
    </row>
    <row r="230" spans="1:6" ht="57" thickBot="1">
      <c r="A230" s="44" t="s">
        <v>245</v>
      </c>
      <c r="B230" s="45" t="s">
        <v>246</v>
      </c>
      <c r="C230" s="104">
        <f>C231+C232</f>
        <v>846300</v>
      </c>
      <c r="D230" s="105">
        <f>D231+D232</f>
        <v>798512</v>
      </c>
      <c r="E230" s="284">
        <f>E231+E232</f>
        <v>47788</v>
      </c>
      <c r="F230" s="285"/>
    </row>
    <row r="231" spans="1:6" ht="12.75">
      <c r="A231" s="34" t="s">
        <v>156</v>
      </c>
      <c r="B231" s="34" t="s">
        <v>247</v>
      </c>
      <c r="C231" s="106">
        <v>650000</v>
      </c>
      <c r="D231" s="107">
        <v>620431</v>
      </c>
      <c r="E231" s="225">
        <f>C231-D231</f>
        <v>29569</v>
      </c>
      <c r="F231" s="226"/>
    </row>
    <row r="232" spans="1:6" ht="23.25" thickBot="1">
      <c r="A232" s="7" t="s">
        <v>71</v>
      </c>
      <c r="B232" s="34" t="s">
        <v>248</v>
      </c>
      <c r="C232" s="106">
        <v>196300</v>
      </c>
      <c r="D232" s="107">
        <v>178081</v>
      </c>
      <c r="E232" s="225">
        <f>C232-D232</f>
        <v>18219</v>
      </c>
      <c r="F232" s="226"/>
    </row>
    <row r="233" spans="1:6" ht="57" thickBot="1">
      <c r="A233" s="44" t="s">
        <v>249</v>
      </c>
      <c r="B233" s="46" t="s">
        <v>250</v>
      </c>
      <c r="C233" s="104">
        <f>C234+C235+C236+C237+C238+C239+C240+C241+C242+C243+C244+C245+C246+C247+C248+C249</f>
        <v>3757864</v>
      </c>
      <c r="D233" s="105">
        <f>D234+D235+D236+D237+D238+D239+D240+D241+D242+D243+D244+D245+D246+D247+D248+D249</f>
        <v>3566830.76</v>
      </c>
      <c r="E233" s="284">
        <f>C233-D233</f>
        <v>191033.24000000022</v>
      </c>
      <c r="F233" s="285"/>
    </row>
    <row r="234" spans="1:6" ht="12.75">
      <c r="A234" s="34" t="s">
        <v>156</v>
      </c>
      <c r="B234" s="34" t="s">
        <v>251</v>
      </c>
      <c r="C234" s="110">
        <v>2100000</v>
      </c>
      <c r="D234" s="107">
        <v>2058219</v>
      </c>
      <c r="E234" s="225">
        <f aca="true" t="shared" si="7" ref="E234:E242">C234-D234</f>
        <v>41781</v>
      </c>
      <c r="F234" s="226"/>
    </row>
    <row r="235" spans="1:6" ht="22.5">
      <c r="A235" s="7" t="s">
        <v>71</v>
      </c>
      <c r="B235" s="34" t="s">
        <v>252</v>
      </c>
      <c r="C235" s="110">
        <v>634200</v>
      </c>
      <c r="D235" s="107">
        <v>588005</v>
      </c>
      <c r="E235" s="225">
        <f t="shared" si="7"/>
        <v>46195</v>
      </c>
      <c r="F235" s="226"/>
    </row>
    <row r="236" spans="1:6" ht="12.75">
      <c r="A236" s="34" t="s">
        <v>72</v>
      </c>
      <c r="B236" s="34" t="s">
        <v>253</v>
      </c>
      <c r="C236" s="110">
        <v>10000</v>
      </c>
      <c r="D236" s="107">
        <v>10000</v>
      </c>
      <c r="E236" s="225">
        <f t="shared" si="7"/>
        <v>0</v>
      </c>
      <c r="F236" s="226"/>
    </row>
    <row r="237" spans="1:6" ht="45">
      <c r="A237" s="7" t="s">
        <v>73</v>
      </c>
      <c r="B237" s="34" t="s">
        <v>254</v>
      </c>
      <c r="C237" s="110">
        <v>100000</v>
      </c>
      <c r="D237" s="107">
        <v>87155.64</v>
      </c>
      <c r="E237" s="225">
        <f t="shared" si="7"/>
        <v>12844.36</v>
      </c>
      <c r="F237" s="226"/>
    </row>
    <row r="238" spans="1:6" ht="22.5">
      <c r="A238" s="7" t="s">
        <v>74</v>
      </c>
      <c r="B238" s="34" t="s">
        <v>255</v>
      </c>
      <c r="C238" s="110">
        <v>50000</v>
      </c>
      <c r="D238" s="107">
        <v>50000</v>
      </c>
      <c r="E238" s="225">
        <f t="shared" si="7"/>
        <v>0</v>
      </c>
      <c r="F238" s="226"/>
    </row>
    <row r="239" spans="1:6" ht="22.5">
      <c r="A239" s="7" t="s">
        <v>76</v>
      </c>
      <c r="B239" s="34" t="s">
        <v>256</v>
      </c>
      <c r="C239" s="110">
        <v>30000</v>
      </c>
      <c r="D239" s="107">
        <v>30000</v>
      </c>
      <c r="E239" s="225">
        <f t="shared" si="7"/>
        <v>0</v>
      </c>
      <c r="F239" s="226"/>
    </row>
    <row r="240" spans="1:6" ht="12.75">
      <c r="A240" s="34" t="s">
        <v>77</v>
      </c>
      <c r="B240" s="34" t="s">
        <v>257</v>
      </c>
      <c r="C240" s="110">
        <v>49401</v>
      </c>
      <c r="D240" s="107">
        <v>24592.88</v>
      </c>
      <c r="E240" s="225">
        <f t="shared" si="7"/>
        <v>24808.12</v>
      </c>
      <c r="F240" s="226"/>
    </row>
    <row r="241" spans="1:6" ht="33.75">
      <c r="A241" s="7" t="s">
        <v>79</v>
      </c>
      <c r="B241" s="34" t="s">
        <v>391</v>
      </c>
      <c r="C241" s="110">
        <v>1425.4</v>
      </c>
      <c r="D241" s="107">
        <v>1425.4</v>
      </c>
      <c r="E241" s="225">
        <f>C241-D241</f>
        <v>0</v>
      </c>
      <c r="F241" s="226"/>
    </row>
    <row r="242" spans="1:6" ht="22.5">
      <c r="A242" s="7" t="s">
        <v>81</v>
      </c>
      <c r="B242" s="34" t="s">
        <v>258</v>
      </c>
      <c r="C242" s="110">
        <v>187862</v>
      </c>
      <c r="D242" s="107">
        <v>187861.96</v>
      </c>
      <c r="E242" s="225">
        <f t="shared" si="7"/>
        <v>0.04000000000814907</v>
      </c>
      <c r="F242" s="226"/>
    </row>
    <row r="243" spans="1:6" ht="12.75">
      <c r="A243" s="7" t="s">
        <v>82</v>
      </c>
      <c r="B243" s="34" t="s">
        <v>259</v>
      </c>
      <c r="C243" s="110">
        <v>10807.6</v>
      </c>
      <c r="D243" s="107">
        <v>10807.28</v>
      </c>
      <c r="E243" s="225">
        <f aca="true" t="shared" si="8" ref="E243:E249">C243-D243</f>
        <v>0.31999999999970896</v>
      </c>
      <c r="F243" s="226"/>
    </row>
    <row r="244" spans="1:6" ht="56.25">
      <c r="A244" s="7" t="s">
        <v>83</v>
      </c>
      <c r="B244" s="34" t="s">
        <v>260</v>
      </c>
      <c r="C244" s="110">
        <v>100000</v>
      </c>
      <c r="D244" s="107">
        <v>84772</v>
      </c>
      <c r="E244" s="225">
        <f t="shared" si="8"/>
        <v>15228</v>
      </c>
      <c r="F244" s="226"/>
    </row>
    <row r="245" spans="1:6" ht="56.25">
      <c r="A245" s="7" t="s">
        <v>83</v>
      </c>
      <c r="B245" s="34" t="s">
        <v>261</v>
      </c>
      <c r="C245" s="110">
        <v>10000</v>
      </c>
      <c r="D245" s="107">
        <v>8399</v>
      </c>
      <c r="E245" s="225">
        <f t="shared" si="8"/>
        <v>1601</v>
      </c>
      <c r="F245" s="226"/>
    </row>
    <row r="246" spans="1:6" ht="56.25">
      <c r="A246" s="7" t="s">
        <v>83</v>
      </c>
      <c r="B246" s="34" t="s">
        <v>262</v>
      </c>
      <c r="C246" s="110">
        <v>7958</v>
      </c>
      <c r="D246" s="107">
        <v>2366.92</v>
      </c>
      <c r="E246" s="225">
        <f>C246-D246</f>
        <v>5591.08</v>
      </c>
      <c r="F246" s="226"/>
    </row>
    <row r="247" spans="1:6" ht="22.5">
      <c r="A247" s="7" t="s">
        <v>85</v>
      </c>
      <c r="B247" s="34" t="s">
        <v>263</v>
      </c>
      <c r="C247" s="110">
        <v>83071</v>
      </c>
      <c r="D247" s="107">
        <v>83070.04</v>
      </c>
      <c r="E247" s="225">
        <f t="shared" si="8"/>
        <v>0.9600000000064028</v>
      </c>
      <c r="F247" s="226"/>
    </row>
    <row r="248" spans="1:6" ht="22.5">
      <c r="A248" s="7" t="s">
        <v>86</v>
      </c>
      <c r="B248" s="34" t="s">
        <v>264</v>
      </c>
      <c r="C248" s="110">
        <v>194439</v>
      </c>
      <c r="D248" s="107">
        <v>194438.89</v>
      </c>
      <c r="E248" s="225">
        <f t="shared" si="8"/>
        <v>0.10999999998603016</v>
      </c>
      <c r="F248" s="226"/>
    </row>
    <row r="249" spans="1:6" ht="22.5">
      <c r="A249" s="7" t="s">
        <v>87</v>
      </c>
      <c r="B249" s="34" t="s">
        <v>265</v>
      </c>
      <c r="C249" s="110">
        <v>188700</v>
      </c>
      <c r="D249" s="107">
        <v>145716.75</v>
      </c>
      <c r="E249" s="225">
        <f t="shared" si="8"/>
        <v>42983.25</v>
      </c>
      <c r="F249" s="226"/>
    </row>
    <row r="250" spans="1:6" ht="12.75">
      <c r="A250" s="22"/>
      <c r="B250" s="22"/>
      <c r="C250" s="204">
        <f>C233+C230</f>
        <v>4604164</v>
      </c>
      <c r="D250" s="111">
        <f>D230+D233</f>
        <v>4365342.76</v>
      </c>
      <c r="E250" s="249">
        <f>E233+E230</f>
        <v>238821.24000000022</v>
      </c>
      <c r="F250" s="259"/>
    </row>
    <row r="251" spans="1:6" ht="12.75">
      <c r="A251" s="37"/>
      <c r="B251" s="37"/>
      <c r="C251" s="130"/>
      <c r="D251" s="158"/>
      <c r="E251" s="131"/>
      <c r="F251" s="132"/>
    </row>
    <row r="252" spans="1:6" ht="53.25" thickBot="1">
      <c r="A252" s="47" t="s">
        <v>70</v>
      </c>
      <c r="B252" s="70" t="s">
        <v>107</v>
      </c>
      <c r="C252" s="112"/>
      <c r="D252" s="113"/>
      <c r="E252" s="247"/>
      <c r="F252" s="267"/>
    </row>
    <row r="253" spans="1:6" ht="57" thickBot="1">
      <c r="A253" s="42" t="s">
        <v>266</v>
      </c>
      <c r="B253" s="48" t="s">
        <v>267</v>
      </c>
      <c r="C253" s="114">
        <f>C254</f>
        <v>56100</v>
      </c>
      <c r="D253" s="115">
        <f>D254</f>
        <v>56100</v>
      </c>
      <c r="E253" s="262">
        <f>E254</f>
        <v>0</v>
      </c>
      <c r="F253" s="244"/>
    </row>
    <row r="254" spans="1:6" ht="22.5">
      <c r="A254" s="49" t="s">
        <v>88</v>
      </c>
      <c r="B254" s="39" t="s">
        <v>405</v>
      </c>
      <c r="C254" s="114">
        <v>56100</v>
      </c>
      <c r="D254" s="115">
        <v>56100</v>
      </c>
      <c r="E254" s="262">
        <f>C254-D254</f>
        <v>0</v>
      </c>
      <c r="F254" s="267"/>
    </row>
    <row r="255" spans="1:6" ht="12.75">
      <c r="A255" s="22"/>
      <c r="B255" s="22"/>
      <c r="C255" s="204">
        <f>SUM(C254)</f>
        <v>56100</v>
      </c>
      <c r="D255" s="111">
        <f>SUM(D254)</f>
        <v>56100</v>
      </c>
      <c r="E255" s="249">
        <f>SUM(E254)</f>
        <v>0</v>
      </c>
      <c r="F255" s="263"/>
    </row>
    <row r="256" spans="1:6" ht="12.75">
      <c r="A256" s="37"/>
      <c r="B256" s="37"/>
      <c r="C256" s="130"/>
      <c r="D256" s="158"/>
      <c r="E256" s="232"/>
      <c r="F256" s="243"/>
    </row>
    <row r="257" spans="1:6" ht="21">
      <c r="A257" s="47" t="s">
        <v>176</v>
      </c>
      <c r="B257" s="48" t="s">
        <v>177</v>
      </c>
      <c r="C257" s="112"/>
      <c r="D257" s="113"/>
      <c r="E257" s="247"/>
      <c r="F257" s="248"/>
    </row>
    <row r="258" spans="1:6" ht="45">
      <c r="A258" s="49" t="s">
        <v>268</v>
      </c>
      <c r="B258" s="39" t="s">
        <v>407</v>
      </c>
      <c r="C258" s="114">
        <f>C259</f>
        <v>78080</v>
      </c>
      <c r="D258" s="115">
        <f>D259</f>
        <v>78080</v>
      </c>
      <c r="E258" s="262">
        <f>C258-D258</f>
        <v>0</v>
      </c>
      <c r="F258" s="248"/>
    </row>
    <row r="259" spans="1:6" ht="22.5">
      <c r="A259" s="49" t="s">
        <v>88</v>
      </c>
      <c r="B259" s="39" t="s">
        <v>406</v>
      </c>
      <c r="C259" s="110">
        <v>78080</v>
      </c>
      <c r="D259" s="119">
        <v>78080</v>
      </c>
      <c r="E259" s="225">
        <f>C259-D259</f>
        <v>0</v>
      </c>
      <c r="F259" s="253"/>
    </row>
    <row r="260" spans="1:6" ht="12.75">
      <c r="A260" s="85"/>
      <c r="B260" s="159"/>
      <c r="C260" s="204">
        <f>SUM(C259)</f>
        <v>78080</v>
      </c>
      <c r="D260" s="120">
        <f>SUM(D259)</f>
        <v>78080</v>
      </c>
      <c r="E260" s="249">
        <f>C260-D260</f>
        <v>0</v>
      </c>
      <c r="F260" s="250"/>
    </row>
    <row r="261" spans="1:6" ht="12.75">
      <c r="A261" s="37"/>
      <c r="B261" s="37"/>
      <c r="C261" s="130"/>
      <c r="D261" s="158"/>
      <c r="E261" s="232"/>
      <c r="F261" s="243"/>
    </row>
    <row r="262" spans="1:6" ht="13.5" thickBot="1">
      <c r="A262" s="43" t="s">
        <v>10</v>
      </c>
      <c r="B262" s="43" t="s">
        <v>54</v>
      </c>
      <c r="C262" s="106"/>
      <c r="D262" s="107"/>
      <c r="E262" s="225"/>
      <c r="F262" s="226"/>
    </row>
    <row r="263" spans="1:6" ht="23.25" thickBot="1">
      <c r="A263" s="42" t="s">
        <v>269</v>
      </c>
      <c r="B263" s="34" t="s">
        <v>270</v>
      </c>
      <c r="C263" s="106">
        <f>C264</f>
        <v>178920</v>
      </c>
      <c r="D263" s="107">
        <f>D264</f>
        <v>0</v>
      </c>
      <c r="E263" s="225">
        <f>E264</f>
        <v>178920</v>
      </c>
      <c r="F263" s="226"/>
    </row>
    <row r="264" spans="1:6" ht="12.75">
      <c r="A264" s="39" t="s">
        <v>84</v>
      </c>
      <c r="B264" s="34" t="s">
        <v>271</v>
      </c>
      <c r="C264" s="110">
        <v>178920</v>
      </c>
      <c r="D264" s="108">
        <v>0</v>
      </c>
      <c r="E264" s="225">
        <f>C264-D264</f>
        <v>178920</v>
      </c>
      <c r="F264" s="335"/>
    </row>
    <row r="265" spans="1:6" ht="12.75">
      <c r="A265" s="22"/>
      <c r="B265" s="22"/>
      <c r="C265" s="204">
        <f>SUM(C264)</f>
        <v>178920</v>
      </c>
      <c r="D265" s="120">
        <f>SUM(D264)</f>
        <v>0</v>
      </c>
      <c r="E265" s="249">
        <f>SUM(E264)</f>
        <v>178920</v>
      </c>
      <c r="F265" s="259"/>
    </row>
    <row r="266" spans="1:6" ht="12.75">
      <c r="A266" s="37"/>
      <c r="B266" s="37"/>
      <c r="C266" s="130"/>
      <c r="D266" s="158"/>
      <c r="E266" s="232"/>
      <c r="F266" s="243"/>
    </row>
    <row r="267" spans="1:6" ht="24.75" customHeight="1">
      <c r="A267" s="163" t="s">
        <v>181</v>
      </c>
      <c r="B267" s="48" t="s">
        <v>272</v>
      </c>
      <c r="C267" s="130"/>
      <c r="D267" s="158"/>
      <c r="E267" s="232"/>
      <c r="F267" s="243"/>
    </row>
    <row r="268" spans="1:6" ht="24.75" customHeight="1">
      <c r="A268" s="49" t="s">
        <v>183</v>
      </c>
      <c r="B268" s="39" t="s">
        <v>273</v>
      </c>
      <c r="C268" s="110">
        <f>C269</f>
        <v>35000</v>
      </c>
      <c r="D268" s="119">
        <f>D269</f>
        <v>34517</v>
      </c>
      <c r="E268" s="225">
        <f>C268-D268</f>
        <v>483</v>
      </c>
      <c r="F268" s="253"/>
    </row>
    <row r="269" spans="1:6" ht="12.75">
      <c r="A269" s="39" t="s">
        <v>274</v>
      </c>
      <c r="B269" s="39" t="s">
        <v>275</v>
      </c>
      <c r="C269" s="110">
        <v>35000</v>
      </c>
      <c r="D269" s="119">
        <v>34517</v>
      </c>
      <c r="E269" s="225">
        <f>C269-D269</f>
        <v>483</v>
      </c>
      <c r="F269" s="253"/>
    </row>
    <row r="270" spans="1:6" ht="12.75">
      <c r="A270" s="22"/>
      <c r="B270" s="22"/>
      <c r="C270" s="204">
        <f>SUM(C269)</f>
        <v>35000</v>
      </c>
      <c r="D270" s="120">
        <f>SUM(D269)</f>
        <v>34517</v>
      </c>
      <c r="E270" s="249">
        <f>SUM(E269)</f>
        <v>483</v>
      </c>
      <c r="F270" s="331"/>
    </row>
    <row r="271" spans="1:6" ht="12.75">
      <c r="A271" s="91" t="s">
        <v>151</v>
      </c>
      <c r="B271" s="65"/>
      <c r="C271" s="205">
        <f>C270+C265+C260+C255+C250</f>
        <v>4952264</v>
      </c>
      <c r="D271" s="206">
        <f>D270+D265+D260+D255+D250</f>
        <v>4534039.76</v>
      </c>
      <c r="E271" s="245">
        <f>C271-D271</f>
        <v>418224.2400000002</v>
      </c>
      <c r="F271" s="263"/>
    </row>
    <row r="272" spans="1:6" ht="12.75">
      <c r="A272" s="37"/>
      <c r="B272" s="37"/>
      <c r="C272" s="130"/>
      <c r="D272" s="131"/>
      <c r="E272" s="131"/>
      <c r="F272" s="132"/>
    </row>
    <row r="273" spans="1:6" ht="12.75">
      <c r="A273" s="60" t="s">
        <v>12</v>
      </c>
      <c r="B273" s="71" t="s">
        <v>108</v>
      </c>
      <c r="C273" s="127"/>
      <c r="D273" s="128"/>
      <c r="E273" s="129"/>
      <c r="F273" s="109"/>
    </row>
    <row r="274" spans="1:6" ht="23.25" thickBot="1">
      <c r="A274" s="7" t="s">
        <v>89</v>
      </c>
      <c r="B274" s="34" t="s">
        <v>23</v>
      </c>
      <c r="C274" s="106">
        <f>C275</f>
        <v>143948</v>
      </c>
      <c r="D274" s="107">
        <f>D275</f>
        <v>143948</v>
      </c>
      <c r="E274" s="225">
        <f>E275</f>
        <v>0</v>
      </c>
      <c r="F274" s="244"/>
    </row>
    <row r="275" spans="1:6" ht="45" customHeight="1" thickBot="1">
      <c r="A275" s="42" t="s">
        <v>276</v>
      </c>
      <c r="B275" s="34" t="s">
        <v>277</v>
      </c>
      <c r="C275" s="106">
        <f>C276+C277</f>
        <v>143948</v>
      </c>
      <c r="D275" s="107">
        <f>D276+D277</f>
        <v>143948</v>
      </c>
      <c r="E275" s="225">
        <f>E276+E277</f>
        <v>0</v>
      </c>
      <c r="F275" s="244"/>
    </row>
    <row r="276" spans="1:6" ht="12.75">
      <c r="A276" s="34" t="s">
        <v>278</v>
      </c>
      <c r="B276" s="34" t="s">
        <v>279</v>
      </c>
      <c r="C276" s="106">
        <v>110559.14</v>
      </c>
      <c r="D276" s="107">
        <v>110559.14</v>
      </c>
      <c r="E276" s="225">
        <f>C276-D276</f>
        <v>0</v>
      </c>
      <c r="F276" s="226"/>
    </row>
    <row r="277" spans="1:6" ht="22.5">
      <c r="A277" s="7" t="s">
        <v>71</v>
      </c>
      <c r="B277" s="34" t="s">
        <v>280</v>
      </c>
      <c r="C277" s="106">
        <v>33388.86</v>
      </c>
      <c r="D277" s="107">
        <v>33388.86</v>
      </c>
      <c r="E277" s="225">
        <f>C277-D277</f>
        <v>0</v>
      </c>
      <c r="F277" s="226"/>
    </row>
    <row r="278" spans="1:6" ht="12.75">
      <c r="A278" s="91" t="s">
        <v>150</v>
      </c>
      <c r="B278" s="65"/>
      <c r="C278" s="205">
        <f>SUM(C276:C277)</f>
        <v>143948</v>
      </c>
      <c r="D278" s="206">
        <f>SUM(D276:D277)</f>
        <v>143948</v>
      </c>
      <c r="E278" s="245">
        <f>SUM(E276:E277)</f>
        <v>0</v>
      </c>
      <c r="F278" s="265"/>
    </row>
    <row r="279" spans="1:6" ht="12.75">
      <c r="A279" s="37"/>
      <c r="B279" s="37"/>
      <c r="C279" s="130"/>
      <c r="D279" s="131"/>
      <c r="E279" s="131"/>
      <c r="F279" s="132"/>
    </row>
    <row r="280" spans="1:6" ht="15.75" customHeight="1">
      <c r="A280" s="61" t="s">
        <v>57</v>
      </c>
      <c r="B280" s="72" t="s">
        <v>109</v>
      </c>
      <c r="C280" s="133"/>
      <c r="D280" s="134"/>
      <c r="E280" s="278"/>
      <c r="F280" s="279"/>
    </row>
    <row r="281" spans="1:6" ht="26.25" customHeight="1" thickBot="1">
      <c r="A281" s="56" t="s">
        <v>91</v>
      </c>
      <c r="B281" s="51" t="s">
        <v>59</v>
      </c>
      <c r="C281" s="135">
        <f>C282</f>
        <v>7408460.6</v>
      </c>
      <c r="D281" s="136">
        <f>D282</f>
        <v>7364765.5</v>
      </c>
      <c r="E281" s="280">
        <f aca="true" t="shared" si="9" ref="E281:E289">C281-D281</f>
        <v>43695.09999999963</v>
      </c>
      <c r="F281" s="281"/>
    </row>
    <row r="282" spans="1:6" ht="37.5" customHeight="1" thickBot="1">
      <c r="A282" s="86" t="s">
        <v>281</v>
      </c>
      <c r="B282" s="87" t="s">
        <v>399</v>
      </c>
      <c r="C282" s="137">
        <f>C283+C284+C285+C286+C287+C288+C289</f>
        <v>7408460.6</v>
      </c>
      <c r="D282" s="138">
        <f>D283+D284+D285+D286+D287+D288+D289</f>
        <v>7364765.5</v>
      </c>
      <c r="E282" s="294">
        <f t="shared" si="9"/>
        <v>43695.09999999963</v>
      </c>
      <c r="F282" s="268"/>
    </row>
    <row r="283" spans="1:6" ht="49.5" customHeight="1">
      <c r="A283" s="7" t="s">
        <v>385</v>
      </c>
      <c r="B283" s="40" t="s">
        <v>392</v>
      </c>
      <c r="C283" s="139">
        <v>5461751.84</v>
      </c>
      <c r="D283" s="140">
        <v>5461751.84</v>
      </c>
      <c r="E283" s="227">
        <f t="shared" si="9"/>
        <v>0</v>
      </c>
      <c r="F283" s="228"/>
    </row>
    <row r="284" spans="1:6" ht="51" customHeight="1">
      <c r="A284" s="7" t="s">
        <v>385</v>
      </c>
      <c r="B284" s="40" t="s">
        <v>393</v>
      </c>
      <c r="C284" s="139">
        <v>337338.16</v>
      </c>
      <c r="D284" s="140">
        <v>337338.16</v>
      </c>
      <c r="E284" s="227">
        <f>C284-D284</f>
        <v>0</v>
      </c>
      <c r="F284" s="231"/>
    </row>
    <row r="285" spans="1:6" ht="24.75" customHeight="1">
      <c r="A285" s="7" t="s">
        <v>74</v>
      </c>
      <c r="B285" s="40" t="s">
        <v>394</v>
      </c>
      <c r="C285" s="139">
        <v>250000</v>
      </c>
      <c r="D285" s="140">
        <v>250000</v>
      </c>
      <c r="E285" s="227">
        <f>C285-D285</f>
        <v>0</v>
      </c>
      <c r="F285" s="228"/>
    </row>
    <row r="286" spans="1:6" ht="33.75">
      <c r="A286" s="7" t="s">
        <v>78</v>
      </c>
      <c r="B286" s="40" t="s">
        <v>395</v>
      </c>
      <c r="C286" s="139">
        <v>243517</v>
      </c>
      <c r="D286" s="140">
        <v>243500</v>
      </c>
      <c r="E286" s="227">
        <f t="shared" si="9"/>
        <v>17</v>
      </c>
      <c r="F286" s="228"/>
    </row>
    <row r="287" spans="1:6" ht="33.75">
      <c r="A287" s="7" t="s">
        <v>79</v>
      </c>
      <c r="B287" s="40" t="s">
        <v>396</v>
      </c>
      <c r="C287" s="139">
        <v>763818</v>
      </c>
      <c r="D287" s="140">
        <v>763776</v>
      </c>
      <c r="E287" s="227">
        <f t="shared" si="9"/>
        <v>42</v>
      </c>
      <c r="F287" s="228"/>
    </row>
    <row r="288" spans="1:6" ht="22.5">
      <c r="A288" s="7" t="s">
        <v>85</v>
      </c>
      <c r="B288" s="40" t="s">
        <v>398</v>
      </c>
      <c r="C288" s="139">
        <v>171388.09</v>
      </c>
      <c r="D288" s="140">
        <v>171055</v>
      </c>
      <c r="E288" s="227">
        <f t="shared" si="9"/>
        <v>333.0899999999965</v>
      </c>
      <c r="F288" s="228"/>
    </row>
    <row r="289" spans="1:6" ht="22.5">
      <c r="A289" s="7" t="s">
        <v>86</v>
      </c>
      <c r="B289" s="40" t="s">
        <v>397</v>
      </c>
      <c r="C289" s="139">
        <v>180647.51</v>
      </c>
      <c r="D289" s="140">
        <v>137344.5</v>
      </c>
      <c r="E289" s="227">
        <f t="shared" si="9"/>
        <v>43303.01000000001</v>
      </c>
      <c r="F289" s="234"/>
    </row>
    <row r="290" spans="1:6" ht="12.75">
      <c r="A290" s="91" t="s">
        <v>149</v>
      </c>
      <c r="B290" s="65"/>
      <c r="C290" s="205">
        <f>C281</f>
        <v>7408460.6</v>
      </c>
      <c r="D290" s="206">
        <f>D281</f>
        <v>7364765.5</v>
      </c>
      <c r="E290" s="271">
        <f>E281</f>
        <v>43695.09999999963</v>
      </c>
      <c r="F290" s="272"/>
    </row>
    <row r="291" spans="1:6" ht="12.75">
      <c r="A291" s="220"/>
      <c r="B291" s="37"/>
      <c r="C291" s="221"/>
      <c r="D291" s="158"/>
      <c r="E291" s="222"/>
      <c r="F291" s="223"/>
    </row>
    <row r="292" spans="1:6" ht="21">
      <c r="A292" s="62" t="s">
        <v>94</v>
      </c>
      <c r="B292" s="73" t="s">
        <v>110</v>
      </c>
      <c r="C292" s="130"/>
      <c r="D292" s="131"/>
      <c r="E292" s="266"/>
      <c r="F292" s="234"/>
    </row>
    <row r="293" spans="1:6" ht="13.5">
      <c r="A293" s="55" t="s">
        <v>96</v>
      </c>
      <c r="B293" s="52" t="s">
        <v>111</v>
      </c>
      <c r="C293" s="143">
        <f>C294+C295+C296+C297</f>
        <v>392000</v>
      </c>
      <c r="D293" s="144">
        <f>D294+D295+D296+D297</f>
        <v>288882.4</v>
      </c>
      <c r="E293" s="260">
        <f aca="true" t="shared" si="10" ref="E293:E299">C293-D293</f>
        <v>103117.59999999998</v>
      </c>
      <c r="F293" s="261"/>
    </row>
    <row r="294" spans="1:6" ht="33.75">
      <c r="A294" s="49" t="s">
        <v>79</v>
      </c>
      <c r="B294" s="84" t="s">
        <v>282</v>
      </c>
      <c r="C294" s="110">
        <v>300000</v>
      </c>
      <c r="D294" s="145">
        <v>199484</v>
      </c>
      <c r="E294" s="233">
        <f t="shared" si="10"/>
        <v>100516</v>
      </c>
      <c r="F294" s="234"/>
    </row>
    <row r="295" spans="1:6" ht="67.5">
      <c r="A295" s="7" t="s">
        <v>93</v>
      </c>
      <c r="B295" s="39" t="s">
        <v>283</v>
      </c>
      <c r="C295" s="110">
        <v>50000</v>
      </c>
      <c r="D295" s="145">
        <v>50000</v>
      </c>
      <c r="E295" s="233">
        <f t="shared" si="10"/>
        <v>0</v>
      </c>
      <c r="F295" s="234"/>
    </row>
    <row r="296" spans="1:6" ht="12.75">
      <c r="A296" s="7" t="s">
        <v>82</v>
      </c>
      <c r="B296" s="39" t="s">
        <v>284</v>
      </c>
      <c r="C296" s="110">
        <v>42000</v>
      </c>
      <c r="D296" s="190">
        <v>39398.4</v>
      </c>
      <c r="E296" s="233">
        <f>C296-D296</f>
        <v>2601.5999999999985</v>
      </c>
      <c r="F296" s="234"/>
    </row>
    <row r="297" spans="1:6" ht="12.75">
      <c r="A297" s="7" t="s">
        <v>349</v>
      </c>
      <c r="B297" s="39" t="s">
        <v>359</v>
      </c>
      <c r="C297" s="110">
        <v>0</v>
      </c>
      <c r="D297" s="145">
        <v>0</v>
      </c>
      <c r="E297" s="233">
        <f t="shared" si="10"/>
        <v>0</v>
      </c>
      <c r="F297" s="234"/>
    </row>
    <row r="298" spans="1:6" ht="15" customHeight="1" thickBot="1">
      <c r="A298" s="53" t="s">
        <v>17</v>
      </c>
      <c r="B298" s="46" t="s">
        <v>69</v>
      </c>
      <c r="C298" s="104">
        <f>C299+C302+C311</f>
        <v>2185084.29</v>
      </c>
      <c r="D298" s="105">
        <f>D299+D302+D311</f>
        <v>2094584</v>
      </c>
      <c r="E298" s="284">
        <f t="shared" si="10"/>
        <v>90500.29000000004</v>
      </c>
      <c r="F298" s="285"/>
    </row>
    <row r="299" spans="1:6" ht="45.75" customHeight="1" thickBot="1">
      <c r="A299" s="164" t="s">
        <v>202</v>
      </c>
      <c r="B299" s="165" t="s">
        <v>285</v>
      </c>
      <c r="C299" s="166">
        <f>C300+C301</f>
        <v>638180</v>
      </c>
      <c r="D299" s="167">
        <f>D300+D301</f>
        <v>598180</v>
      </c>
      <c r="E299" s="332">
        <f t="shared" si="10"/>
        <v>40000</v>
      </c>
      <c r="F299" s="333"/>
    </row>
    <row r="300" spans="1:6" ht="21" customHeight="1">
      <c r="A300" s="7" t="s">
        <v>78</v>
      </c>
      <c r="B300" s="34" t="s">
        <v>286</v>
      </c>
      <c r="C300" s="106">
        <v>238180</v>
      </c>
      <c r="D300" s="107">
        <v>238180</v>
      </c>
      <c r="E300" s="242">
        <f aca="true" t="shared" si="11" ref="E300:E310">C300-D300</f>
        <v>0</v>
      </c>
      <c r="F300" s="226"/>
    </row>
    <row r="301" spans="1:6" ht="16.5" customHeight="1">
      <c r="A301" s="7" t="s">
        <v>82</v>
      </c>
      <c r="B301" s="34" t="s">
        <v>287</v>
      </c>
      <c r="C301" s="106">
        <v>400000</v>
      </c>
      <c r="D301" s="107">
        <v>360000</v>
      </c>
      <c r="E301" s="242">
        <f t="shared" si="11"/>
        <v>40000</v>
      </c>
      <c r="F301" s="226"/>
    </row>
    <row r="302" spans="1:6" ht="45" customHeight="1">
      <c r="A302" s="168" t="s">
        <v>205</v>
      </c>
      <c r="B302" s="165" t="s">
        <v>288</v>
      </c>
      <c r="C302" s="166">
        <f>C303+C304+C305+C306+C307+C308+C309+C310</f>
        <v>1528904.29</v>
      </c>
      <c r="D302" s="167">
        <f>D303+D304+D305+D306+D307+D308+D309+D310</f>
        <v>1478904</v>
      </c>
      <c r="E302" s="334">
        <f>C302-D302</f>
        <v>50000.29000000004</v>
      </c>
      <c r="F302" s="333"/>
    </row>
    <row r="303" spans="1:6" ht="24" customHeight="1">
      <c r="A303" s="7" t="s">
        <v>74</v>
      </c>
      <c r="B303" s="34" t="s">
        <v>290</v>
      </c>
      <c r="C303" s="106">
        <v>150000</v>
      </c>
      <c r="D303" s="107">
        <v>150000</v>
      </c>
      <c r="E303" s="242">
        <f t="shared" si="11"/>
        <v>0</v>
      </c>
      <c r="F303" s="226"/>
    </row>
    <row r="304" spans="1:6" ht="15.75" customHeight="1">
      <c r="A304" s="34" t="s">
        <v>77</v>
      </c>
      <c r="B304" s="34" t="s">
        <v>291</v>
      </c>
      <c r="C304" s="106">
        <v>20000</v>
      </c>
      <c r="D304" s="107">
        <v>0</v>
      </c>
      <c r="E304" s="242">
        <f t="shared" si="11"/>
        <v>20000</v>
      </c>
      <c r="F304" s="226"/>
    </row>
    <row r="305" spans="1:6" ht="22.5" customHeight="1">
      <c r="A305" s="7" t="s">
        <v>78</v>
      </c>
      <c r="B305" s="34" t="s">
        <v>292</v>
      </c>
      <c r="C305" s="106">
        <v>0</v>
      </c>
      <c r="D305" s="107">
        <v>0</v>
      </c>
      <c r="E305" s="242">
        <f t="shared" si="11"/>
        <v>0</v>
      </c>
      <c r="F305" s="226"/>
    </row>
    <row r="306" spans="1:6" ht="21.75" customHeight="1">
      <c r="A306" s="49" t="s">
        <v>79</v>
      </c>
      <c r="B306" s="34" t="s">
        <v>289</v>
      </c>
      <c r="C306" s="106">
        <v>494596</v>
      </c>
      <c r="D306" s="107">
        <v>494596</v>
      </c>
      <c r="E306" s="242">
        <f>C306-D306</f>
        <v>0</v>
      </c>
      <c r="F306" s="226"/>
    </row>
    <row r="307" spans="1:6" ht="78.75" customHeight="1">
      <c r="A307" s="7" t="s">
        <v>93</v>
      </c>
      <c r="B307" s="34" t="s">
        <v>361</v>
      </c>
      <c r="C307" s="106">
        <v>50000</v>
      </c>
      <c r="D307" s="107">
        <v>50000</v>
      </c>
      <c r="E307" s="242">
        <f>C307-D307</f>
        <v>0</v>
      </c>
      <c r="F307" s="226"/>
    </row>
    <row r="308" spans="1:6" ht="15.75" customHeight="1">
      <c r="A308" s="7" t="s">
        <v>82</v>
      </c>
      <c r="B308" s="34" t="s">
        <v>360</v>
      </c>
      <c r="C308" s="106">
        <v>200000</v>
      </c>
      <c r="D308" s="107">
        <v>170000</v>
      </c>
      <c r="E308" s="242">
        <f t="shared" si="11"/>
        <v>30000</v>
      </c>
      <c r="F308" s="277"/>
    </row>
    <row r="309" spans="1:6" ht="15.75" customHeight="1">
      <c r="A309" s="7" t="s">
        <v>349</v>
      </c>
      <c r="B309" s="34" t="s">
        <v>293</v>
      </c>
      <c r="C309" s="106">
        <v>325350</v>
      </c>
      <c r="D309" s="107">
        <v>325350</v>
      </c>
      <c r="E309" s="242">
        <f>C309-D309</f>
        <v>0</v>
      </c>
      <c r="F309" s="243"/>
    </row>
    <row r="310" spans="1:6" ht="22.5" customHeight="1">
      <c r="A310" s="7" t="s">
        <v>86</v>
      </c>
      <c r="B310" s="34" t="s">
        <v>306</v>
      </c>
      <c r="C310" s="106">
        <v>288958.29</v>
      </c>
      <c r="D310" s="107">
        <v>288958</v>
      </c>
      <c r="E310" s="242">
        <f t="shared" si="11"/>
        <v>0.28999999997904524</v>
      </c>
      <c r="F310" s="226"/>
    </row>
    <row r="311" spans="1:6" ht="23.25" customHeight="1">
      <c r="A311" s="168" t="s">
        <v>353</v>
      </c>
      <c r="B311" s="165" t="s">
        <v>363</v>
      </c>
      <c r="C311" s="166">
        <f>C312</f>
        <v>18000</v>
      </c>
      <c r="D311" s="192">
        <f>D312</f>
        <v>17500</v>
      </c>
      <c r="E311" s="334">
        <f>E312</f>
        <v>500</v>
      </c>
      <c r="F311" s="343"/>
    </row>
    <row r="312" spans="1:6" ht="24" customHeight="1">
      <c r="A312" s="7" t="s">
        <v>78</v>
      </c>
      <c r="B312" s="34" t="s">
        <v>362</v>
      </c>
      <c r="C312" s="106">
        <v>18000</v>
      </c>
      <c r="D312" s="107">
        <v>17500</v>
      </c>
      <c r="E312" s="242">
        <f>C312-D312</f>
        <v>500</v>
      </c>
      <c r="F312" s="243"/>
    </row>
    <row r="313" spans="1:6" ht="16.5" customHeight="1">
      <c r="A313" s="91" t="s">
        <v>148</v>
      </c>
      <c r="B313" s="65"/>
      <c r="C313" s="205">
        <f>C298+C293</f>
        <v>2577084.29</v>
      </c>
      <c r="D313" s="206">
        <f>D298+D293</f>
        <v>2383466.4</v>
      </c>
      <c r="E313" s="245">
        <f>C313-D313</f>
        <v>193617.89000000013</v>
      </c>
      <c r="F313" s="265"/>
    </row>
    <row r="314" spans="1:6" ht="16.5" customHeight="1">
      <c r="A314" s="37"/>
      <c r="B314" s="37"/>
      <c r="C314" s="130"/>
      <c r="D314" s="131"/>
      <c r="E314" s="232"/>
      <c r="F314" s="226"/>
    </row>
    <row r="315" spans="1:6" ht="16.5" customHeight="1">
      <c r="A315" s="63" t="s">
        <v>98</v>
      </c>
      <c r="B315" s="73" t="s">
        <v>112</v>
      </c>
      <c r="C315" s="130"/>
      <c r="D315" s="131"/>
      <c r="E315" s="232"/>
      <c r="F315" s="226"/>
    </row>
    <row r="316" spans="1:6" ht="16.5" customHeight="1" thickBot="1">
      <c r="A316" s="39" t="s">
        <v>100</v>
      </c>
      <c r="B316" s="39" t="s">
        <v>113</v>
      </c>
      <c r="C316" s="110"/>
      <c r="D316" s="145"/>
      <c r="E316" s="225"/>
      <c r="F316" s="244"/>
    </row>
    <row r="317" spans="1:6" ht="47.25" customHeight="1" thickBot="1">
      <c r="A317" s="57" t="s">
        <v>294</v>
      </c>
      <c r="B317" s="50" t="s">
        <v>295</v>
      </c>
      <c r="C317" s="143">
        <f>C318+C319+C320+C321+C322+C323+C324</f>
        <v>1260526</v>
      </c>
      <c r="D317" s="144">
        <f>D318+D319+D320+D321+D322+D323+D324</f>
        <v>1120074.69</v>
      </c>
      <c r="E317" s="338">
        <f aca="true" t="shared" si="12" ref="E317:E340">C317-D317</f>
        <v>140451.31000000006</v>
      </c>
      <c r="F317" s="285"/>
    </row>
    <row r="318" spans="1:6" ht="16.5" customHeight="1">
      <c r="A318" s="34" t="s">
        <v>156</v>
      </c>
      <c r="B318" s="39" t="s">
        <v>296</v>
      </c>
      <c r="C318" s="114">
        <v>463500</v>
      </c>
      <c r="D318" s="115">
        <v>415330</v>
      </c>
      <c r="E318" s="262">
        <f t="shared" si="12"/>
        <v>48170</v>
      </c>
      <c r="F318" s="267"/>
    </row>
    <row r="319" spans="1:6" ht="33" customHeight="1">
      <c r="A319" s="7" t="s">
        <v>297</v>
      </c>
      <c r="B319" s="39" t="s">
        <v>298</v>
      </c>
      <c r="C319" s="114">
        <v>476549</v>
      </c>
      <c r="D319" s="116">
        <v>417132</v>
      </c>
      <c r="E319" s="262">
        <f>C319-D319</f>
        <v>59417</v>
      </c>
      <c r="F319" s="267"/>
    </row>
    <row r="320" spans="1:6" ht="23.25" customHeight="1">
      <c r="A320" s="7" t="s">
        <v>71</v>
      </c>
      <c r="B320" s="39" t="s">
        <v>301</v>
      </c>
      <c r="C320" s="114">
        <v>284272</v>
      </c>
      <c r="D320" s="115">
        <v>251408</v>
      </c>
      <c r="E320" s="262">
        <f t="shared" si="12"/>
        <v>32864</v>
      </c>
      <c r="F320" s="267"/>
    </row>
    <row r="321" spans="1:6" ht="45" customHeight="1">
      <c r="A321" s="7" t="s">
        <v>73</v>
      </c>
      <c r="B321" s="39" t="s">
        <v>300</v>
      </c>
      <c r="C321" s="114">
        <v>0</v>
      </c>
      <c r="D321" s="116">
        <v>0</v>
      </c>
      <c r="E321" s="262">
        <f>C321-D321</f>
        <v>0</v>
      </c>
      <c r="F321" s="243"/>
    </row>
    <row r="322" spans="1:6" ht="15.75" customHeight="1">
      <c r="A322" s="7" t="s">
        <v>82</v>
      </c>
      <c r="B322" s="39" t="s">
        <v>302</v>
      </c>
      <c r="C322" s="114">
        <v>10427</v>
      </c>
      <c r="D322" s="116">
        <v>10426.74</v>
      </c>
      <c r="E322" s="262">
        <f>C322-D322</f>
        <v>0.2600000000002183</v>
      </c>
      <c r="F322" s="243"/>
    </row>
    <row r="323" spans="1:6" ht="21" customHeight="1">
      <c r="A323" s="7" t="s">
        <v>299</v>
      </c>
      <c r="B323" s="39" t="s">
        <v>303</v>
      </c>
      <c r="C323" s="114">
        <v>22800</v>
      </c>
      <c r="D323" s="116">
        <v>22800</v>
      </c>
      <c r="E323" s="262">
        <f>C323-D323</f>
        <v>0</v>
      </c>
      <c r="F323" s="243"/>
    </row>
    <row r="324" spans="1:6" ht="24" customHeight="1" thickBot="1">
      <c r="A324" s="7" t="s">
        <v>304</v>
      </c>
      <c r="B324" s="39" t="s">
        <v>305</v>
      </c>
      <c r="C324" s="114">
        <v>2978</v>
      </c>
      <c r="D324" s="115">
        <v>2977.95</v>
      </c>
      <c r="E324" s="262">
        <f t="shared" si="12"/>
        <v>0.0500000000001819</v>
      </c>
      <c r="F324" s="267"/>
    </row>
    <row r="325" spans="1:6" ht="48.75" customHeight="1" thickBot="1">
      <c r="A325" s="57" t="s">
        <v>220</v>
      </c>
      <c r="B325" s="52" t="s">
        <v>307</v>
      </c>
      <c r="C325" s="146">
        <f>C326+C327+C328+C329+C330+C331+C332+C333+C334+C335+C336+C337+C338+C339+C340</f>
        <v>7895768.399999999</v>
      </c>
      <c r="D325" s="147">
        <f>D326+D327+D328+D329+D330+D331+D332+D333+D334+D335+D336+D337+D338+D339+D340</f>
        <v>6679367.539999999</v>
      </c>
      <c r="E325" s="340">
        <f>C325-D325</f>
        <v>1216400.8600000003</v>
      </c>
      <c r="F325" s="267"/>
    </row>
    <row r="326" spans="1:6" ht="16.5" customHeight="1">
      <c r="A326" s="34" t="s">
        <v>278</v>
      </c>
      <c r="B326" s="39" t="s">
        <v>308</v>
      </c>
      <c r="C326" s="114">
        <v>1216000</v>
      </c>
      <c r="D326" s="115">
        <v>974909</v>
      </c>
      <c r="E326" s="262">
        <f t="shared" si="12"/>
        <v>241091</v>
      </c>
      <c r="F326" s="267"/>
    </row>
    <row r="327" spans="1:6" ht="32.25" customHeight="1">
      <c r="A327" s="7" t="s">
        <v>297</v>
      </c>
      <c r="B327" s="39" t="s">
        <v>309</v>
      </c>
      <c r="C327" s="114">
        <v>1584000</v>
      </c>
      <c r="D327" s="162">
        <v>1203434.05</v>
      </c>
      <c r="E327" s="262">
        <f>C327-D327</f>
        <v>380565.94999999995</v>
      </c>
      <c r="F327" s="243"/>
    </row>
    <row r="328" spans="1:6" ht="24" customHeight="1">
      <c r="A328" s="7" t="s">
        <v>71</v>
      </c>
      <c r="B328" s="39" t="s">
        <v>310</v>
      </c>
      <c r="C328" s="114">
        <v>845600</v>
      </c>
      <c r="D328" s="115">
        <v>651575</v>
      </c>
      <c r="E328" s="262">
        <f t="shared" si="12"/>
        <v>194025</v>
      </c>
      <c r="F328" s="267"/>
    </row>
    <row r="329" spans="1:6" ht="14.25" customHeight="1">
      <c r="A329" s="7" t="s">
        <v>226</v>
      </c>
      <c r="B329" s="39" t="s">
        <v>311</v>
      </c>
      <c r="C329" s="114">
        <v>250000</v>
      </c>
      <c r="D329" s="169">
        <v>250000</v>
      </c>
      <c r="E329" s="262">
        <f>C329-D329</f>
        <v>0</v>
      </c>
      <c r="F329" s="226"/>
    </row>
    <row r="330" spans="1:6" ht="14.25" customHeight="1">
      <c r="A330" s="7" t="s">
        <v>75</v>
      </c>
      <c r="B330" s="39" t="s">
        <v>312</v>
      </c>
      <c r="C330" s="114">
        <v>450000</v>
      </c>
      <c r="D330" s="115">
        <v>358085.93</v>
      </c>
      <c r="E330" s="262">
        <f>C330-D330</f>
        <v>91914.07</v>
      </c>
      <c r="F330" s="226"/>
    </row>
    <row r="331" spans="1:6" ht="21" customHeight="1">
      <c r="A331" s="7" t="s">
        <v>76</v>
      </c>
      <c r="B331" s="39" t="s">
        <v>313</v>
      </c>
      <c r="C331" s="114">
        <v>99999</v>
      </c>
      <c r="D331" s="115">
        <v>99997.79</v>
      </c>
      <c r="E331" s="262">
        <f>C331-D331</f>
        <v>1.2100000000064028</v>
      </c>
      <c r="F331" s="226"/>
    </row>
    <row r="332" spans="1:6" ht="25.5" customHeight="1">
      <c r="A332" s="7" t="s">
        <v>78</v>
      </c>
      <c r="B332" s="39" t="s">
        <v>314</v>
      </c>
      <c r="C332" s="114">
        <v>925300</v>
      </c>
      <c r="D332" s="115">
        <v>925300</v>
      </c>
      <c r="E332" s="262">
        <f t="shared" si="12"/>
        <v>0</v>
      </c>
      <c r="F332" s="267"/>
    </row>
    <row r="333" spans="1:6" ht="35.25" customHeight="1">
      <c r="A333" s="7" t="s">
        <v>79</v>
      </c>
      <c r="B333" s="39" t="s">
        <v>315</v>
      </c>
      <c r="C333" s="114">
        <v>850000</v>
      </c>
      <c r="D333" s="115">
        <v>544355</v>
      </c>
      <c r="E333" s="262">
        <f t="shared" si="12"/>
        <v>305645</v>
      </c>
      <c r="F333" s="267"/>
    </row>
    <row r="334" spans="1:6" ht="21.75" customHeight="1">
      <c r="A334" s="7" t="s">
        <v>80</v>
      </c>
      <c r="B334" s="39" t="s">
        <v>316</v>
      </c>
      <c r="C334" s="114">
        <v>270072</v>
      </c>
      <c r="D334" s="115">
        <v>270072</v>
      </c>
      <c r="E334" s="262">
        <f t="shared" si="12"/>
        <v>0</v>
      </c>
      <c r="F334" s="267"/>
    </row>
    <row r="335" spans="1:6" ht="82.5" customHeight="1">
      <c r="A335" s="7" t="s">
        <v>93</v>
      </c>
      <c r="B335" s="39" t="s">
        <v>364</v>
      </c>
      <c r="C335" s="114">
        <v>25000</v>
      </c>
      <c r="D335" s="191">
        <v>25000</v>
      </c>
      <c r="E335" s="262">
        <f>C335-D335</f>
        <v>0</v>
      </c>
      <c r="F335" s="243"/>
    </row>
    <row r="336" spans="1:6" ht="16.5" customHeight="1">
      <c r="A336" s="7" t="s">
        <v>82</v>
      </c>
      <c r="B336" s="39" t="s">
        <v>317</v>
      </c>
      <c r="C336" s="114">
        <v>545000</v>
      </c>
      <c r="D336" s="115">
        <v>543650.4</v>
      </c>
      <c r="E336" s="262">
        <f t="shared" si="12"/>
        <v>1349.5999999999767</v>
      </c>
      <c r="F336" s="267"/>
    </row>
    <row r="337" spans="1:6" ht="43.5" customHeight="1">
      <c r="A337" s="7" t="s">
        <v>83</v>
      </c>
      <c r="B337" s="39" t="s">
        <v>318</v>
      </c>
      <c r="C337" s="114">
        <v>272777.27</v>
      </c>
      <c r="D337" s="115">
        <v>272777.27</v>
      </c>
      <c r="E337" s="262">
        <f t="shared" si="12"/>
        <v>0</v>
      </c>
      <c r="F337" s="267"/>
    </row>
    <row r="338" spans="1:6" ht="43.5" customHeight="1">
      <c r="A338" s="7" t="s">
        <v>83</v>
      </c>
      <c r="B338" s="39" t="s">
        <v>319</v>
      </c>
      <c r="C338" s="114">
        <v>200</v>
      </c>
      <c r="D338" s="169">
        <v>200</v>
      </c>
      <c r="E338" s="262">
        <f>C338-D338</f>
        <v>0</v>
      </c>
      <c r="F338" s="267"/>
    </row>
    <row r="339" spans="1:6" ht="24" customHeight="1">
      <c r="A339" s="7" t="s">
        <v>85</v>
      </c>
      <c r="B339" s="39" t="s">
        <v>320</v>
      </c>
      <c r="C339" s="114">
        <v>379952</v>
      </c>
      <c r="D339" s="115">
        <v>378143</v>
      </c>
      <c r="E339" s="262">
        <f t="shared" si="12"/>
        <v>1809</v>
      </c>
      <c r="F339" s="267"/>
    </row>
    <row r="340" spans="1:6" ht="24.75" customHeight="1">
      <c r="A340" s="7" t="s">
        <v>86</v>
      </c>
      <c r="B340" s="39" t="s">
        <v>321</v>
      </c>
      <c r="C340" s="114">
        <v>181868.13</v>
      </c>
      <c r="D340" s="115">
        <v>181868.1</v>
      </c>
      <c r="E340" s="262">
        <f t="shared" si="12"/>
        <v>0.029999999998835847</v>
      </c>
      <c r="F340" s="267"/>
    </row>
    <row r="341" spans="1:6" ht="24.75" customHeight="1">
      <c r="A341" s="53" t="s">
        <v>322</v>
      </c>
      <c r="B341" s="50" t="s">
        <v>323</v>
      </c>
      <c r="C341" s="143">
        <f>C342</f>
        <v>100654</v>
      </c>
      <c r="D341" s="144">
        <f>D342</f>
        <v>100653.6</v>
      </c>
      <c r="E341" s="338">
        <f>C341-D341</f>
        <v>0.39999999999417923</v>
      </c>
      <c r="F341" s="285"/>
    </row>
    <row r="342" spans="1:6" ht="46.5" customHeight="1">
      <c r="A342" s="7" t="s">
        <v>147</v>
      </c>
      <c r="B342" s="37" t="s">
        <v>324</v>
      </c>
      <c r="C342" s="110">
        <v>100654</v>
      </c>
      <c r="D342" s="145">
        <v>100653.6</v>
      </c>
      <c r="E342" s="225">
        <f>C342-D342</f>
        <v>0.39999999999417923</v>
      </c>
      <c r="F342" s="226"/>
    </row>
    <row r="343" spans="1:6" ht="16.5" customHeight="1">
      <c r="A343" s="92" t="s">
        <v>330</v>
      </c>
      <c r="B343" s="66"/>
      <c r="C343" s="205">
        <f>C341+C325+C317</f>
        <v>9256948.399999999</v>
      </c>
      <c r="D343" s="206">
        <f>D341+D325+D317</f>
        <v>7900095.829999998</v>
      </c>
      <c r="E343" s="245">
        <f>C343-D343</f>
        <v>1356852.5700000003</v>
      </c>
      <c r="F343" s="339"/>
    </row>
    <row r="344" spans="1:6" ht="16.5" customHeight="1">
      <c r="A344" s="184"/>
      <c r="B344" s="38"/>
      <c r="C344" s="130"/>
      <c r="D344" s="176"/>
      <c r="E344" s="232"/>
      <c r="F344" s="243"/>
    </row>
    <row r="345" spans="1:6" ht="16.5" customHeight="1">
      <c r="A345" s="185" t="s">
        <v>336</v>
      </c>
      <c r="B345" s="182" t="s">
        <v>345</v>
      </c>
      <c r="C345" s="130"/>
      <c r="D345" s="176"/>
      <c r="E345" s="232"/>
      <c r="F345" s="243"/>
    </row>
    <row r="346" spans="1:6" ht="22.5" customHeight="1">
      <c r="A346" s="186" t="s">
        <v>337</v>
      </c>
      <c r="B346" s="187" t="s">
        <v>343</v>
      </c>
      <c r="C346" s="110">
        <f>C348</f>
        <v>25000</v>
      </c>
      <c r="D346" s="175">
        <f>D348</f>
        <v>25000</v>
      </c>
      <c r="E346" s="225">
        <f>E348</f>
        <v>0</v>
      </c>
      <c r="F346" s="253"/>
    </row>
    <row r="347" spans="1:6" ht="24" customHeight="1">
      <c r="A347" s="186" t="s">
        <v>347</v>
      </c>
      <c r="B347" s="187" t="s">
        <v>348</v>
      </c>
      <c r="C347" s="110">
        <f>C348</f>
        <v>25000</v>
      </c>
      <c r="D347" s="175">
        <f>D348</f>
        <v>25000</v>
      </c>
      <c r="E347" s="225">
        <f>E348</f>
        <v>0</v>
      </c>
      <c r="F347" s="243"/>
    </row>
    <row r="348" spans="1:6" ht="21.75" customHeight="1">
      <c r="A348" s="49" t="s">
        <v>338</v>
      </c>
      <c r="B348" s="187" t="s">
        <v>344</v>
      </c>
      <c r="C348" s="110">
        <v>25000</v>
      </c>
      <c r="D348" s="175">
        <v>25000</v>
      </c>
      <c r="E348" s="225">
        <f>C348-D348</f>
        <v>0</v>
      </c>
      <c r="F348" s="244"/>
    </row>
    <row r="349" spans="1:6" ht="15" customHeight="1">
      <c r="A349" s="189" t="s">
        <v>346</v>
      </c>
      <c r="B349" s="188"/>
      <c r="C349" s="205">
        <f>SUM(C348)</f>
        <v>25000</v>
      </c>
      <c r="D349" s="206">
        <f>SUM(D348)</f>
        <v>25000</v>
      </c>
      <c r="E349" s="245">
        <f>SUM(E348)</f>
        <v>0</v>
      </c>
      <c r="F349" s="331"/>
    </row>
    <row r="350" spans="1:6" ht="16.5" customHeight="1">
      <c r="A350" s="49"/>
      <c r="B350" s="187"/>
      <c r="C350" s="110"/>
      <c r="D350" s="175"/>
      <c r="E350" s="175"/>
      <c r="F350" s="178"/>
    </row>
    <row r="351" spans="1:6" ht="16.5" customHeight="1">
      <c r="A351" s="64" t="s">
        <v>102</v>
      </c>
      <c r="B351" s="73" t="s">
        <v>114</v>
      </c>
      <c r="C351" s="150"/>
      <c r="D351" s="151"/>
      <c r="E351" s="131"/>
      <c r="F351" s="132"/>
    </row>
    <row r="352" spans="1:6" ht="16.5" customHeight="1" thickBot="1">
      <c r="A352" s="41" t="s">
        <v>240</v>
      </c>
      <c r="B352" s="41" t="s">
        <v>325</v>
      </c>
      <c r="C352" s="148">
        <f aca="true" t="shared" si="13" ref="C352:E353">C353</f>
        <v>74000</v>
      </c>
      <c r="D352" s="149">
        <f t="shared" si="13"/>
        <v>74000</v>
      </c>
      <c r="E352" s="262">
        <f t="shared" si="13"/>
        <v>0</v>
      </c>
      <c r="F352" s="267"/>
    </row>
    <row r="353" spans="1:6" ht="50.25" customHeight="1" thickBot="1">
      <c r="A353" s="42" t="s">
        <v>326</v>
      </c>
      <c r="B353" s="9" t="s">
        <v>327</v>
      </c>
      <c r="C353" s="148">
        <f t="shared" si="13"/>
        <v>74000</v>
      </c>
      <c r="D353" s="149">
        <f t="shared" si="13"/>
        <v>74000</v>
      </c>
      <c r="E353" s="295">
        <f t="shared" si="13"/>
        <v>0</v>
      </c>
      <c r="F353" s="296"/>
    </row>
    <row r="354" spans="1:6" ht="22.5" customHeight="1">
      <c r="A354" s="49" t="s">
        <v>145</v>
      </c>
      <c r="B354" s="9" t="s">
        <v>328</v>
      </c>
      <c r="C354" s="152">
        <v>74000</v>
      </c>
      <c r="D354" s="153">
        <v>74000</v>
      </c>
      <c r="E354" s="225">
        <f>C354-D354</f>
        <v>0</v>
      </c>
      <c r="F354" s="300"/>
    </row>
    <row r="355" spans="1:6" ht="16.5" customHeight="1">
      <c r="A355" s="170" t="s">
        <v>329</v>
      </c>
      <c r="B355" s="67"/>
      <c r="C355" s="207">
        <f>SUM(C354)</f>
        <v>74000</v>
      </c>
      <c r="D355" s="208">
        <f>SUM(D354)</f>
        <v>74000</v>
      </c>
      <c r="E355" s="245">
        <f>SUM(E354)</f>
        <v>0</v>
      </c>
      <c r="F355" s="265"/>
    </row>
    <row r="356" spans="1:6" ht="16.5" customHeight="1">
      <c r="A356" s="59"/>
      <c r="B356" s="59"/>
      <c r="C356" s="150"/>
      <c r="D356" s="151"/>
      <c r="E356" s="131"/>
      <c r="F356" s="132"/>
    </row>
    <row r="357" spans="1:6" ht="16.5" customHeight="1">
      <c r="A357" s="25"/>
      <c r="B357" s="26" t="s">
        <v>16</v>
      </c>
      <c r="C357" s="160">
        <f>C355+C349+C343+C313+C290+C278+C271</f>
        <v>24437705.29</v>
      </c>
      <c r="D357" s="161">
        <f>D355+D349+D343+D313+D290+D278+D271</f>
        <v>22425315.489999995</v>
      </c>
      <c r="E357" s="286">
        <f>C357-D357</f>
        <v>2012389.8000000045</v>
      </c>
      <c r="F357" s="303"/>
    </row>
    <row r="358" ht="16.5" customHeight="1"/>
    <row r="359" ht="16.5" customHeight="1"/>
    <row r="360" ht="16.5" customHeight="1"/>
    <row r="361" ht="16.5" customHeight="1"/>
    <row r="362" ht="16.5" customHeight="1"/>
    <row r="363" ht="14.25" customHeight="1"/>
    <row r="364" spans="1:6" ht="105.75" customHeight="1">
      <c r="A364" s="2"/>
      <c r="B364" s="2"/>
      <c r="C364" s="346" t="s">
        <v>400</v>
      </c>
      <c r="D364" s="346"/>
      <c r="E364" s="346"/>
      <c r="F364" s="346"/>
    </row>
    <row r="365" spans="1:6" ht="12.75">
      <c r="A365" s="2"/>
      <c r="B365" s="2"/>
      <c r="C365" s="2"/>
      <c r="D365" s="2"/>
      <c r="E365" s="2"/>
      <c r="F365" s="2"/>
    </row>
    <row r="366" spans="1:6" ht="26.25" customHeight="1">
      <c r="A366" s="241" t="s">
        <v>401</v>
      </c>
      <c r="B366" s="241"/>
      <c r="C366" s="241"/>
      <c r="D366" s="241"/>
      <c r="E366" s="241"/>
      <c r="F366" s="241"/>
    </row>
    <row r="367" spans="1:6" ht="12.75">
      <c r="A367" s="2"/>
      <c r="B367" s="2"/>
      <c r="C367" s="2"/>
      <c r="D367" s="2"/>
      <c r="E367" s="2"/>
      <c r="F367" s="2"/>
    </row>
    <row r="368" spans="1:6" ht="33.75">
      <c r="A368" s="219" t="s">
        <v>24</v>
      </c>
      <c r="B368" s="344" t="s">
        <v>25</v>
      </c>
      <c r="C368" s="345"/>
      <c r="D368" s="218" t="s">
        <v>55</v>
      </c>
      <c r="E368" s="344" t="s">
        <v>56</v>
      </c>
      <c r="F368" s="347"/>
    </row>
    <row r="369" spans="1:6" ht="24.75" customHeight="1">
      <c r="A369" s="35" t="s">
        <v>26</v>
      </c>
      <c r="B369" s="290" t="s">
        <v>129</v>
      </c>
      <c r="C369" s="243"/>
      <c r="D369" s="193">
        <v>-16977505</v>
      </c>
      <c r="E369" s="242">
        <v>-24120654.79</v>
      </c>
      <c r="F369" s="277"/>
    </row>
    <row r="370" spans="1:6" ht="38.25">
      <c r="A370" s="35" t="s">
        <v>27</v>
      </c>
      <c r="B370" s="290" t="s">
        <v>130</v>
      </c>
      <c r="C370" s="243"/>
      <c r="D370" s="193">
        <v>19123100.2</v>
      </c>
      <c r="E370" s="242">
        <v>22425315.49</v>
      </c>
      <c r="F370" s="277"/>
    </row>
    <row r="371" spans="1:6" ht="12.75" customHeight="1">
      <c r="A371" s="35" t="s">
        <v>28</v>
      </c>
      <c r="B371" s="290" t="s">
        <v>29</v>
      </c>
      <c r="C371" s="243"/>
      <c r="D371" s="193">
        <f>SUM(D369:D370)</f>
        <v>2145595.1999999993</v>
      </c>
      <c r="E371" s="242">
        <f>SUM(E369:E370)</f>
        <v>-1695339.3000000007</v>
      </c>
      <c r="F371" s="277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03.5" customHeight="1">
      <c r="A379" t="s">
        <v>404</v>
      </c>
      <c r="C379" s="240" t="s">
        <v>402</v>
      </c>
      <c r="D379" s="240"/>
      <c r="E379" s="240"/>
      <c r="F379" s="240"/>
    </row>
    <row r="381" spans="1:6" ht="43.5" customHeight="1">
      <c r="A381" s="241" t="s">
        <v>403</v>
      </c>
      <c r="B381" s="241"/>
      <c r="C381" s="241"/>
      <c r="D381" s="241"/>
      <c r="E381" s="241"/>
      <c r="F381" s="241"/>
    </row>
    <row r="382" spans="1:6" ht="12.75">
      <c r="A382" s="2"/>
      <c r="B382" s="2"/>
      <c r="C382" s="2"/>
      <c r="D382" s="2"/>
      <c r="E382" s="2"/>
      <c r="F382" s="2"/>
    </row>
    <row r="383" spans="1:6" ht="33.75">
      <c r="A383" s="219" t="s">
        <v>24</v>
      </c>
      <c r="B383" s="327" t="s">
        <v>25</v>
      </c>
      <c r="C383" s="328"/>
      <c r="D383" s="218" t="s">
        <v>55</v>
      </c>
      <c r="E383" s="329" t="s">
        <v>56</v>
      </c>
      <c r="F383" s="330"/>
    </row>
    <row r="384" spans="1:6" ht="25.5">
      <c r="A384" s="15" t="s">
        <v>30</v>
      </c>
      <c r="B384" s="290" t="s">
        <v>31</v>
      </c>
      <c r="C384" s="291"/>
      <c r="D384" s="193">
        <v>-16977505</v>
      </c>
      <c r="E384" s="242">
        <v>-24120654.79</v>
      </c>
      <c r="F384" s="277"/>
    </row>
    <row r="385" spans="1:6" ht="25.5">
      <c r="A385" s="15" t="s">
        <v>32</v>
      </c>
      <c r="B385" s="290" t="s">
        <v>33</v>
      </c>
      <c r="C385" s="291"/>
      <c r="D385" s="193">
        <f aca="true" t="shared" si="14" ref="D385:E387">D384</f>
        <v>-16977505</v>
      </c>
      <c r="E385" s="242">
        <f t="shared" si="14"/>
        <v>-24120654.79</v>
      </c>
      <c r="F385" s="277"/>
    </row>
    <row r="386" spans="1:6" ht="38.25">
      <c r="A386" s="15" t="s">
        <v>26</v>
      </c>
      <c r="B386" s="290" t="s">
        <v>34</v>
      </c>
      <c r="C386" s="291"/>
      <c r="D386" s="193">
        <f t="shared" si="14"/>
        <v>-16977505</v>
      </c>
      <c r="E386" s="242">
        <f t="shared" si="14"/>
        <v>-24120654.79</v>
      </c>
      <c r="F386" s="277"/>
    </row>
    <row r="387" spans="1:6" ht="38.25">
      <c r="A387" s="4" t="s">
        <v>35</v>
      </c>
      <c r="B387" s="289" t="s">
        <v>131</v>
      </c>
      <c r="C387" s="292"/>
      <c r="D387" s="198">
        <f t="shared" si="14"/>
        <v>-16977505</v>
      </c>
      <c r="E387" s="275">
        <f t="shared" si="14"/>
        <v>-24120654.79</v>
      </c>
      <c r="F387" s="276"/>
    </row>
    <row r="388" spans="1:6" ht="25.5">
      <c r="A388" s="15" t="s">
        <v>36</v>
      </c>
      <c r="B388" s="293" t="s">
        <v>37</v>
      </c>
      <c r="C388" s="290"/>
      <c r="D388" s="193">
        <v>19123100.2</v>
      </c>
      <c r="E388" s="242">
        <v>22425315.49</v>
      </c>
      <c r="F388" s="277"/>
    </row>
    <row r="389" spans="1:6" ht="25.5">
      <c r="A389" s="15" t="s">
        <v>38</v>
      </c>
      <c r="B389" s="293" t="s">
        <v>39</v>
      </c>
      <c r="C389" s="290"/>
      <c r="D389" s="193">
        <f>D388</f>
        <v>19123100.2</v>
      </c>
      <c r="E389" s="242">
        <f>E388</f>
        <v>22425315.49</v>
      </c>
      <c r="F389" s="277"/>
    </row>
    <row r="390" spans="1:6" ht="38.25">
      <c r="A390" s="15" t="s">
        <v>27</v>
      </c>
      <c r="B390" s="293" t="s">
        <v>40</v>
      </c>
      <c r="C390" s="290"/>
      <c r="D390" s="193">
        <f>D389</f>
        <v>19123100.2</v>
      </c>
      <c r="E390" s="242">
        <f>E389</f>
        <v>22425315.49</v>
      </c>
      <c r="F390" s="277"/>
    </row>
    <row r="391" spans="1:6" ht="38.25">
      <c r="A391" s="4" t="s">
        <v>41</v>
      </c>
      <c r="B391" s="288" t="s">
        <v>132</v>
      </c>
      <c r="C391" s="289"/>
      <c r="D391" s="198">
        <f>D390</f>
        <v>19123100.2</v>
      </c>
      <c r="E391" s="275">
        <v>7362385.7</v>
      </c>
      <c r="F391" s="276"/>
    </row>
    <row r="392" spans="1:6" ht="25.5">
      <c r="A392" s="15" t="s">
        <v>43</v>
      </c>
      <c r="B392" s="293" t="s">
        <v>42</v>
      </c>
      <c r="C392" s="290"/>
      <c r="D392" s="106">
        <f>D386+D390</f>
        <v>2145595.1999999993</v>
      </c>
      <c r="E392" s="242">
        <f>E384+E388</f>
        <v>-1695339.3000000007</v>
      </c>
      <c r="F392" s="277"/>
    </row>
    <row r="393" spans="1:6" ht="25.5">
      <c r="A393" s="15" t="s">
        <v>44</v>
      </c>
      <c r="B393" s="293" t="s">
        <v>45</v>
      </c>
      <c r="C393" s="290"/>
      <c r="D393" s="106">
        <f>D387+D391</f>
        <v>2145595.1999999993</v>
      </c>
      <c r="E393" s="242">
        <f>E392</f>
        <v>-1695339.3000000007</v>
      </c>
      <c r="F393" s="277"/>
    </row>
    <row r="394" spans="1:6" ht="25.5">
      <c r="A394" s="15" t="s">
        <v>46</v>
      </c>
      <c r="B394" s="293" t="s">
        <v>47</v>
      </c>
      <c r="C394" s="290"/>
      <c r="D394" s="106">
        <f>D390+D386</f>
        <v>2145595.1999999993</v>
      </c>
      <c r="E394" s="242">
        <f>E393</f>
        <v>-1695339.3000000007</v>
      </c>
      <c r="F394" s="277"/>
    </row>
    <row r="395" spans="1:6" ht="38.25">
      <c r="A395" s="4" t="s">
        <v>48</v>
      </c>
      <c r="B395" s="288" t="s">
        <v>49</v>
      </c>
      <c r="C395" s="289"/>
      <c r="D395" s="199">
        <f>D387+D391</f>
        <v>2145595.1999999993</v>
      </c>
      <c r="E395" s="273">
        <f>E394</f>
        <v>-1695339.3000000007</v>
      </c>
      <c r="F395" s="274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</sheetData>
  <sheetProtection/>
  <mergeCells count="346">
    <mergeCell ref="B370:C370"/>
    <mergeCell ref="B371:C371"/>
    <mergeCell ref="E354:F354"/>
    <mergeCell ref="E355:F355"/>
    <mergeCell ref="E357:F357"/>
    <mergeCell ref="E371:F371"/>
    <mergeCell ref="E368:F368"/>
    <mergeCell ref="E369:F369"/>
    <mergeCell ref="B369:C369"/>
    <mergeCell ref="E317:F317"/>
    <mergeCell ref="E318:F318"/>
    <mergeCell ref="E320:F320"/>
    <mergeCell ref="E337:F337"/>
    <mergeCell ref="E339:F339"/>
    <mergeCell ref="E321:F321"/>
    <mergeCell ref="E335:F335"/>
    <mergeCell ref="E197:F197"/>
    <mergeCell ref="E198:F198"/>
    <mergeCell ref="E311:F311"/>
    <mergeCell ref="B368:C368"/>
    <mergeCell ref="C364:F364"/>
    <mergeCell ref="E315:F315"/>
    <mergeCell ref="E312:F312"/>
    <mergeCell ref="E303:F303"/>
    <mergeCell ref="E319:F319"/>
    <mergeCell ref="E310:F310"/>
    <mergeCell ref="E314:F314"/>
    <mergeCell ref="E306:F306"/>
    <mergeCell ref="E304:F304"/>
    <mergeCell ref="E12:F12"/>
    <mergeCell ref="E13:F13"/>
    <mergeCell ref="E166:F166"/>
    <mergeCell ref="E163:F163"/>
    <mergeCell ref="E160:F160"/>
    <mergeCell ref="E132:F132"/>
    <mergeCell ref="E162:F162"/>
    <mergeCell ref="E138:F138"/>
    <mergeCell ref="E139:F139"/>
    <mergeCell ref="E119:F119"/>
    <mergeCell ref="E9:F9"/>
    <mergeCell ref="E10:F10"/>
    <mergeCell ref="E11:F11"/>
    <mergeCell ref="E50:F50"/>
    <mergeCell ref="E51:F51"/>
    <mergeCell ref="E52:F52"/>
    <mergeCell ref="E15:F15"/>
    <mergeCell ref="E21:F21"/>
    <mergeCell ref="E24:F24"/>
    <mergeCell ref="E22:F22"/>
    <mergeCell ref="E353:F353"/>
    <mergeCell ref="E330:F330"/>
    <mergeCell ref="E331:F331"/>
    <mergeCell ref="E332:F332"/>
    <mergeCell ref="E333:F333"/>
    <mergeCell ref="E348:F348"/>
    <mergeCell ref="E334:F334"/>
    <mergeCell ref="E336:F336"/>
    <mergeCell ref="E340:F340"/>
    <mergeCell ref="E343:F343"/>
    <mergeCell ref="E324:F324"/>
    <mergeCell ref="E325:F325"/>
    <mergeCell ref="E352:F352"/>
    <mergeCell ref="E342:F342"/>
    <mergeCell ref="E328:F328"/>
    <mergeCell ref="E329:F329"/>
    <mergeCell ref="E338:F338"/>
    <mergeCell ref="E341:F341"/>
    <mergeCell ref="E327:F327"/>
    <mergeCell ref="E244:F244"/>
    <mergeCell ref="E253:F253"/>
    <mergeCell ref="E290:F290"/>
    <mergeCell ref="E262:F262"/>
    <mergeCell ref="E370:F370"/>
    <mergeCell ref="E313:F313"/>
    <mergeCell ref="E246:F246"/>
    <mergeCell ref="E289:F289"/>
    <mergeCell ref="E271:F271"/>
    <mergeCell ref="E322:F322"/>
    <mergeCell ref="E201:F201"/>
    <mergeCell ref="E183:F183"/>
    <mergeCell ref="E275:F275"/>
    <mergeCell ref="E326:F326"/>
    <mergeCell ref="E200:F200"/>
    <mergeCell ref="E199:F199"/>
    <mergeCell ref="E270:F270"/>
    <mergeCell ref="E267:F267"/>
    <mergeCell ref="E292:F292"/>
    <mergeCell ref="E288:F288"/>
    <mergeCell ref="E161:F161"/>
    <mergeCell ref="E180:F180"/>
    <mergeCell ref="E171:F171"/>
    <mergeCell ref="E167:F167"/>
    <mergeCell ref="E175:F175"/>
    <mergeCell ref="E182:F182"/>
    <mergeCell ref="E164:F164"/>
    <mergeCell ref="E123:F123"/>
    <mergeCell ref="E122:F122"/>
    <mergeCell ref="E144:F144"/>
    <mergeCell ref="E137:F137"/>
    <mergeCell ref="E140:F140"/>
    <mergeCell ref="E146:F146"/>
    <mergeCell ref="E131:F131"/>
    <mergeCell ref="E104:F104"/>
    <mergeCell ref="E107:F107"/>
    <mergeCell ref="E111:F111"/>
    <mergeCell ref="E101:F101"/>
    <mergeCell ref="E118:F118"/>
    <mergeCell ref="E117:F117"/>
    <mergeCell ref="E115:F115"/>
    <mergeCell ref="E112:F112"/>
    <mergeCell ref="E114:F114"/>
    <mergeCell ref="E116:F116"/>
    <mergeCell ref="E96:F96"/>
    <mergeCell ref="E106:F106"/>
    <mergeCell ref="E277:F277"/>
    <mergeCell ref="E264:F264"/>
    <mergeCell ref="E265:F265"/>
    <mergeCell ref="E252:F252"/>
    <mergeCell ref="E238:F238"/>
    <mergeCell ref="E121:F121"/>
    <mergeCell ref="E120:F120"/>
    <mergeCell ref="E100:F100"/>
    <mergeCell ref="E274:F274"/>
    <mergeCell ref="E305:F305"/>
    <mergeCell ref="E308:F308"/>
    <mergeCell ref="E316:F316"/>
    <mergeCell ref="E301:F301"/>
    <mergeCell ref="E298:F298"/>
    <mergeCell ref="E299:F299"/>
    <mergeCell ref="E294:F294"/>
    <mergeCell ref="E295:F295"/>
    <mergeCell ref="E302:F302"/>
    <mergeCell ref="E384:F384"/>
    <mergeCell ref="E385:F385"/>
    <mergeCell ref="E386:F386"/>
    <mergeCell ref="E387:F387"/>
    <mergeCell ref="B386:C386"/>
    <mergeCell ref="E390:F390"/>
    <mergeCell ref="B390:C390"/>
    <mergeCell ref="B383:C383"/>
    <mergeCell ref="E383:F383"/>
    <mergeCell ref="E323:F323"/>
    <mergeCell ref="C379:F379"/>
    <mergeCell ref="A381:F381"/>
    <mergeCell ref="E345:F345"/>
    <mergeCell ref="E346:F346"/>
    <mergeCell ref="E349:F349"/>
    <mergeCell ref="E347:F347"/>
    <mergeCell ref="A366:F366"/>
    <mergeCell ref="E8:F8"/>
    <mergeCell ref="E254:F254"/>
    <mergeCell ref="C83:F83"/>
    <mergeCell ref="E72:F72"/>
    <mergeCell ref="E57:F57"/>
    <mergeCell ref="E245:F245"/>
    <mergeCell ref="E95:F95"/>
    <mergeCell ref="E97:F97"/>
    <mergeCell ref="E94:F94"/>
    <mergeCell ref="E113:F113"/>
    <mergeCell ref="C1:F1"/>
    <mergeCell ref="E16:F16"/>
    <mergeCell ref="E17:F17"/>
    <mergeCell ref="E20:F20"/>
    <mergeCell ref="E18:F18"/>
    <mergeCell ref="E19:F19"/>
    <mergeCell ref="A3:F3"/>
    <mergeCell ref="E14:F14"/>
    <mergeCell ref="E6:F6"/>
    <mergeCell ref="E7:F7"/>
    <mergeCell ref="E87:F87"/>
    <mergeCell ref="E23:F23"/>
    <mergeCell ref="E67:F67"/>
    <mergeCell ref="E56:F56"/>
    <mergeCell ref="E88:F88"/>
    <mergeCell ref="E62:F62"/>
    <mergeCell ref="E65:F65"/>
    <mergeCell ref="E60:F60"/>
    <mergeCell ref="E61:F61"/>
    <mergeCell ref="E69:F69"/>
    <mergeCell ref="A84:F84"/>
    <mergeCell ref="E74:F74"/>
    <mergeCell ref="E71:F71"/>
    <mergeCell ref="E89:F89"/>
    <mergeCell ref="E66:F66"/>
    <mergeCell ref="E91:F91"/>
    <mergeCell ref="E90:F90"/>
    <mergeCell ref="A70:B70"/>
    <mergeCell ref="E70:F70"/>
    <mergeCell ref="E68:F68"/>
    <mergeCell ref="C220:F220"/>
    <mergeCell ref="E158:F158"/>
    <mergeCell ref="E25:F25"/>
    <mergeCell ref="E46:F46"/>
    <mergeCell ref="E47:F47"/>
    <mergeCell ref="E49:F49"/>
    <mergeCell ref="E54:F54"/>
    <mergeCell ref="E53:F53"/>
    <mergeCell ref="E48:F48"/>
    <mergeCell ref="E99:F99"/>
    <mergeCell ref="E276:F276"/>
    <mergeCell ref="E250:F250"/>
    <mergeCell ref="E110:F110"/>
    <mergeCell ref="E103:F103"/>
    <mergeCell ref="E109:F109"/>
    <mergeCell ref="E105:F105"/>
    <mergeCell ref="E108:F108"/>
    <mergeCell ref="E231:F231"/>
    <mergeCell ref="E191:F191"/>
    <mergeCell ref="E214:F214"/>
    <mergeCell ref="E282:F282"/>
    <mergeCell ref="E210:F210"/>
    <mergeCell ref="E229:F229"/>
    <mergeCell ref="A222:F222"/>
    <mergeCell ref="E211:F211"/>
    <mergeCell ref="E225:F225"/>
    <mergeCell ref="E239:F239"/>
    <mergeCell ref="E236:F236"/>
    <mergeCell ref="E242:F242"/>
    <mergeCell ref="E243:F243"/>
    <mergeCell ref="E255:F255"/>
    <mergeCell ref="E232:F232"/>
    <mergeCell ref="E237:F237"/>
    <mergeCell ref="E233:F233"/>
    <mergeCell ref="E269:F269"/>
    <mergeCell ref="E263:F263"/>
    <mergeCell ref="E248:F248"/>
    <mergeCell ref="E249:F249"/>
    <mergeCell ref="E247:F247"/>
    <mergeCell ref="E268:F268"/>
    <mergeCell ref="B395:C395"/>
    <mergeCell ref="B384:C384"/>
    <mergeCell ref="B385:C385"/>
    <mergeCell ref="B387:C387"/>
    <mergeCell ref="B388:C388"/>
    <mergeCell ref="B389:C389"/>
    <mergeCell ref="B394:C394"/>
    <mergeCell ref="B392:C392"/>
    <mergeCell ref="B391:C391"/>
    <mergeCell ref="B393:C393"/>
    <mergeCell ref="E226:F226"/>
    <mergeCell ref="E283:F283"/>
    <mergeCell ref="E388:F388"/>
    <mergeCell ref="E389:F389"/>
    <mergeCell ref="E278:F278"/>
    <mergeCell ref="E230:F230"/>
    <mergeCell ref="E240:F240"/>
    <mergeCell ref="E235:F235"/>
    <mergeCell ref="E228:F228"/>
    <mergeCell ref="E309:F309"/>
    <mergeCell ref="E395:F395"/>
    <mergeCell ref="E391:F391"/>
    <mergeCell ref="E392:F392"/>
    <mergeCell ref="E393:F393"/>
    <mergeCell ref="E394:F394"/>
    <mergeCell ref="E280:F280"/>
    <mergeCell ref="E287:F287"/>
    <mergeCell ref="E281:F281"/>
    <mergeCell ref="E286:F286"/>
    <mergeCell ref="E300:F300"/>
    <mergeCell ref="E92:F92"/>
    <mergeCell ref="E93:F93"/>
    <mergeCell ref="E98:F98"/>
    <mergeCell ref="E147:F147"/>
    <mergeCell ref="E186:F186"/>
    <mergeCell ref="E145:F145"/>
    <mergeCell ref="E174:F174"/>
    <mergeCell ref="E143:F143"/>
    <mergeCell ref="E134:F134"/>
    <mergeCell ref="E179:F179"/>
    <mergeCell ref="E212:F212"/>
    <mergeCell ref="E209:F209"/>
    <mergeCell ref="E184:F184"/>
    <mergeCell ref="E195:F195"/>
    <mergeCell ref="E150:F150"/>
    <mergeCell ref="E152:F152"/>
    <mergeCell ref="E157:F157"/>
    <mergeCell ref="E194:F194"/>
    <mergeCell ref="E176:F176"/>
    <mergeCell ref="E178:F178"/>
    <mergeCell ref="E155:F155"/>
    <mergeCell ref="E125:F125"/>
    <mergeCell ref="E127:F127"/>
    <mergeCell ref="E129:F129"/>
    <mergeCell ref="E135:F135"/>
    <mergeCell ref="E148:F148"/>
    <mergeCell ref="E128:F128"/>
    <mergeCell ref="E133:F133"/>
    <mergeCell ref="E149:F149"/>
    <mergeCell ref="E154:F154"/>
    <mergeCell ref="E26:F26"/>
    <mergeCell ref="E297:F297"/>
    <mergeCell ref="E293:F293"/>
    <mergeCell ref="E185:F185"/>
    <mergeCell ref="E177:F177"/>
    <mergeCell ref="E266:F266"/>
    <mergeCell ref="E258:F258"/>
    <mergeCell ref="E259:F259"/>
    <mergeCell ref="E151:F151"/>
    <mergeCell ref="E153:F153"/>
    <mergeCell ref="E27:F27"/>
    <mergeCell ref="E28:F28"/>
    <mergeCell ref="E73:F73"/>
    <mergeCell ref="E205:F205"/>
    <mergeCell ref="E204:F204"/>
    <mergeCell ref="E203:F203"/>
    <mergeCell ref="E202:F202"/>
    <mergeCell ref="E156:F156"/>
    <mergeCell ref="E126:F126"/>
    <mergeCell ref="E124:F124"/>
    <mergeCell ref="E208:F208"/>
    <mergeCell ref="E206:F206"/>
    <mergeCell ref="E344:F344"/>
    <mergeCell ref="E261:F261"/>
    <mergeCell ref="E256:F256"/>
    <mergeCell ref="E257:F257"/>
    <mergeCell ref="E234:F234"/>
    <mergeCell ref="E296:F296"/>
    <mergeCell ref="E260:F260"/>
    <mergeCell ref="E307:F307"/>
    <mergeCell ref="E165:F165"/>
    <mergeCell ref="E169:F169"/>
    <mergeCell ref="E170:F170"/>
    <mergeCell ref="E193:F193"/>
    <mergeCell ref="E192:F192"/>
    <mergeCell ref="E196:F196"/>
    <mergeCell ref="E188:F188"/>
    <mergeCell ref="E181:F181"/>
    <mergeCell ref="E187:F187"/>
    <mergeCell ref="E190:F190"/>
    <mergeCell ref="A58:B58"/>
    <mergeCell ref="E58:F58"/>
    <mergeCell ref="A63:B63"/>
    <mergeCell ref="E63:F63"/>
    <mergeCell ref="E55:F55"/>
    <mergeCell ref="C41:F41"/>
    <mergeCell ref="A43:F43"/>
    <mergeCell ref="E102:F102"/>
    <mergeCell ref="E142:F142"/>
    <mergeCell ref="E141:F141"/>
    <mergeCell ref="E168:F168"/>
    <mergeCell ref="E241:F241"/>
    <mergeCell ref="E285:F285"/>
    <mergeCell ref="E284:F284"/>
    <mergeCell ref="E173:F173"/>
    <mergeCell ref="E159:F159"/>
    <mergeCell ref="E189:F18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Залукокоаже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Барагунов А.</dc:creator>
  <cp:keywords/>
  <dc:description/>
  <cp:lastModifiedBy>бухгалтерия</cp:lastModifiedBy>
  <cp:lastPrinted>2017-03-21T14:17:54Z</cp:lastPrinted>
  <dcterms:created xsi:type="dcterms:W3CDTF">2009-04-22T06:23:33Z</dcterms:created>
  <dcterms:modified xsi:type="dcterms:W3CDTF">2017-04-14T09:38:39Z</dcterms:modified>
  <cp:category/>
  <cp:version/>
  <cp:contentType/>
  <cp:contentStatus/>
</cp:coreProperties>
</file>